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ECAE"/>
  <workbookPr/>
  <bookViews>
    <workbookView xWindow="65416" yWindow="180" windowWidth="19215" windowHeight="5595" tabRatio="894" firstSheet="9" activeTab="19"/>
  </bookViews>
  <sheets>
    <sheet name="ТО15000" sheetId="1" r:id="rId1"/>
    <sheet name="ТО30000" sheetId="2" r:id="rId2"/>
    <sheet name="ТО45000" sheetId="3" r:id="rId3"/>
    <sheet name="ТО60000" sheetId="4" r:id="rId4"/>
    <sheet name="ТО75000" sheetId="5" r:id="rId5"/>
    <sheet name="ТО90000" sheetId="6" r:id="rId6"/>
    <sheet name="ТО105000" sheetId="7" r:id="rId7"/>
    <sheet name="ТО120000" sheetId="8" r:id="rId8"/>
    <sheet name="ТО135000" sheetId="9" r:id="rId9"/>
    <sheet name="ТО150000" sheetId="10" r:id="rId10"/>
    <sheet name="ТО165000" sheetId="11" r:id="rId11"/>
    <sheet name="ТО180000" sheetId="12" r:id="rId12"/>
    <sheet name="ТО195000" sheetId="13" r:id="rId13"/>
    <sheet name="ТО210000" sheetId="14" r:id="rId14"/>
    <sheet name="ТО225000" sheetId="15" r:id="rId15"/>
    <sheet name="ТО240000" sheetId="16" r:id="rId16"/>
    <sheet name="ТО255000" sheetId="17" r:id="rId17"/>
    <sheet name="ТО270000" sheetId="18" r:id="rId18"/>
    <sheet name="ТО285000" sheetId="19" r:id="rId19"/>
    <sheet name="ТО300000" sheetId="20" r:id="rId20"/>
    <sheet name="Лист1" sheetId="21" r:id="rId21"/>
  </sheets>
  <externalReferences>
    <externalReference r:id="rId24"/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<sst xmlns="http://schemas.openxmlformats.org/spreadsheetml/2006/main" count="1655" uniqueCount="81">
  <si>
    <t>ТО15000</t>
  </si>
  <si>
    <t>МКПП</t>
  </si>
  <si>
    <t>АКПП</t>
  </si>
  <si>
    <t>Моторное масло</t>
  </si>
  <si>
    <t>Вид</t>
  </si>
  <si>
    <t>Масляный фильтр</t>
  </si>
  <si>
    <t>Салонный фильтр</t>
  </si>
  <si>
    <t>Наименование/кат.номер</t>
  </si>
  <si>
    <t>Стоимость единицы наименования</t>
  </si>
  <si>
    <t>Итого</t>
  </si>
  <si>
    <t>Мотор-тестер</t>
  </si>
  <si>
    <t>Рекомендованные работы</t>
  </si>
  <si>
    <t>Норма времени, н/ч</t>
  </si>
  <si>
    <t>Количество, л(шт)</t>
  </si>
  <si>
    <t>ТО30000</t>
  </si>
  <si>
    <t>Свечи зажигания</t>
  </si>
  <si>
    <t>Жидкость гидропривода тормозов и сцепления</t>
  </si>
  <si>
    <t>Воздушный фильтр</t>
  </si>
  <si>
    <t>ТО45000</t>
  </si>
  <si>
    <t>ТО60000</t>
  </si>
  <si>
    <t>Охлаждающая жидкость</t>
  </si>
  <si>
    <t>ТО75000</t>
  </si>
  <si>
    <t>ТО90000</t>
  </si>
  <si>
    <t>ТО105000</t>
  </si>
  <si>
    <t>ТО120000</t>
  </si>
  <si>
    <t>ТО135000</t>
  </si>
  <si>
    <t>ТО150000</t>
  </si>
  <si>
    <t>ТО165000</t>
  </si>
  <si>
    <t>ТО180000</t>
  </si>
  <si>
    <t>ТО195000</t>
  </si>
  <si>
    <t>ТО210000</t>
  </si>
  <si>
    <t>ТО225000</t>
  </si>
  <si>
    <t>ТО240000</t>
  </si>
  <si>
    <t>ТО255000</t>
  </si>
  <si>
    <t>ТО270000</t>
  </si>
  <si>
    <t>ТО285000</t>
  </si>
  <si>
    <t>ТО300000</t>
  </si>
  <si>
    <t>Обязательные работы</t>
  </si>
  <si>
    <t>CVT</t>
  </si>
  <si>
    <t>Прокладка сливной пробки</t>
  </si>
  <si>
    <t>Стоимость работ, руб.</t>
  </si>
  <si>
    <t>Прокладка клапанной крышки</t>
  </si>
  <si>
    <t>2,0 4WD</t>
  </si>
  <si>
    <t>Масло РК</t>
  </si>
  <si>
    <t>Прокладка сливной пробки CVT</t>
  </si>
  <si>
    <t>Стоимость нормочаса, руб.</t>
  </si>
  <si>
    <t>Стоимость запчастей, руб.</t>
  </si>
  <si>
    <t>Стоимость ТО+расходные материалы, руб.</t>
  </si>
  <si>
    <t>Стоимость ТО + расходные материалы + рекомендованные работы, руб.</t>
  </si>
  <si>
    <t>Жидкость CVT</t>
  </si>
  <si>
    <t>Прокладка сливной пробки РК</t>
  </si>
  <si>
    <t>Прокладка заливной пробки РК</t>
  </si>
  <si>
    <t>Прокладка пробки блока цилиндров</t>
  </si>
  <si>
    <t>Фильтр топливный</t>
  </si>
  <si>
    <t>2,4 4WD</t>
  </si>
  <si>
    <t>Outlander RE</t>
  </si>
  <si>
    <t>2,0 2WD</t>
  </si>
  <si>
    <t xml:space="preserve">Oil 0W30 </t>
  </si>
  <si>
    <t>Масло заднего дифференциала</t>
  </si>
  <si>
    <t>Прокладка корпуса охладителя CVT</t>
  </si>
  <si>
    <t>Фильтр жидкости CVT</t>
  </si>
  <si>
    <t>3,0 4WD</t>
  </si>
  <si>
    <t>Прокладка впускного коллектора</t>
  </si>
  <si>
    <t>1540A193</t>
  </si>
  <si>
    <t>Расходные материалы</t>
  </si>
  <si>
    <t>Масло АКПП</t>
  </si>
  <si>
    <t>Прокладка сливной пробки АКПП</t>
  </si>
  <si>
    <t>Ремень ГРМ</t>
  </si>
  <si>
    <t>Запчасти, рекомендуемые к замене</t>
  </si>
  <si>
    <t>Наименование</t>
  </si>
  <si>
    <t>Каталожный номер</t>
  </si>
  <si>
    <t>Натяжит. ремня ГРМ</t>
  </si>
  <si>
    <t>1145A055</t>
  </si>
  <si>
    <t>Ролик натяжителя</t>
  </si>
  <si>
    <t>1145A042</t>
  </si>
  <si>
    <t xml:space="preserve">Ролик обводной </t>
  </si>
  <si>
    <t>1145A026</t>
  </si>
  <si>
    <t>Стоимость</t>
  </si>
  <si>
    <t>`</t>
  </si>
  <si>
    <t>Стоимость ТО + расходные материалы + мотортестер, руб.</t>
  </si>
  <si>
    <t>Топливный фильтр (бак)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</si>
</sst>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 style="thick"/>
    </border>
    <border>
      <left style="thick"/>
      <right style="thick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33" borderId="23" xfId="0" applyNumberFormat="1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22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33" borderId="23" xfId="0" applyNumberFormat="1" applyFill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164" fontId="0" fillId="0" borderId="11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33" borderId="14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2" fontId="0" fillId="0" borderId="29" xfId="0" applyNumberFormat="1" applyFill="1" applyBorder="1" applyAlignment="1">
      <alignment horizontal="center" vertical="center" wrapText="1"/>
    </xf>
    <xf numFmtId="2" fontId="0" fillId="0" borderId="19" xfId="0" applyNumberForma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/>
    </xf>
    <xf numFmtId="164" fontId="0" fillId="0" borderId="0" xfId="0" applyNumberFormat="1" applyBorder="1" applyAlignment="1">
      <alignment horizontal="center" wrapText="1"/>
    </xf>
    <xf numFmtId="164" fontId="0" fillId="33" borderId="14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27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0" fontId="0" fillId="0" borderId="34" xfId="0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wrapText="1"/>
    </xf>
    <xf numFmtId="164" fontId="0" fillId="0" borderId="39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2" fontId="0" fillId="0" borderId="24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0" fillId="33" borderId="33" xfId="0" applyNumberFormat="1" applyFill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0" fontId="0" fillId="0" borderId="40" xfId="0" applyBorder="1" applyAlignment="1">
      <alignment horizontal="center"/>
    </xf>
    <xf numFmtId="2" fontId="0" fillId="0" borderId="30" xfId="0" applyNumberFormat="1" applyBorder="1" applyAlignment="1">
      <alignment horizontal="center" vertical="center"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2" fontId="0" fillId="0" borderId="30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2" fontId="0" fillId="0" borderId="51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0" fontId="0" fillId="0" borderId="53" xfId="0" applyBorder="1" applyAlignment="1">
      <alignment horizontal="center" vertical="center"/>
    </xf>
    <xf numFmtId="2" fontId="0" fillId="0" borderId="36" xfId="0" applyNumberFormat="1" applyFill="1" applyBorder="1" applyAlignment="1">
      <alignment horizontal="center" vertical="center" wrapText="1"/>
    </xf>
    <xf numFmtId="2" fontId="0" fillId="0" borderId="51" xfId="0" applyNumberFormat="1" applyFill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2" fontId="0" fillId="0" borderId="54" xfId="0" applyNumberFormat="1" applyBorder="1" applyAlignment="1">
      <alignment horizontal="center"/>
    </xf>
    <xf numFmtId="2" fontId="0" fillId="0" borderId="55" xfId="0" applyNumberFormat="1" applyBorder="1" applyAlignment="1">
      <alignment horizontal="center"/>
    </xf>
    <xf numFmtId="2" fontId="0" fillId="0" borderId="56" xfId="0" applyNumberFormat="1" applyBorder="1" applyAlignment="1">
      <alignment horizontal="center"/>
    </xf>
    <xf numFmtId="164" fontId="0" fillId="0" borderId="57" xfId="0" applyNumberFormat="1" applyBorder="1" applyAlignment="1">
      <alignment horizontal="center" vertical="center"/>
    </xf>
    <xf numFmtId="164" fontId="0" fillId="0" borderId="47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7" xfId="0" applyBorder="1" applyAlignment="1">
      <alignment horizontal="center"/>
    </xf>
    <xf numFmtId="2" fontId="0" fillId="0" borderId="27" xfId="0" applyNumberFormat="1" applyBorder="1" applyAlignment="1">
      <alignment horizontal="center" vertical="center"/>
    </xf>
    <xf numFmtId="2" fontId="0" fillId="34" borderId="23" xfId="0" applyNumberForma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33" borderId="29" xfId="0" applyFill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51" xfId="0" applyNumberFormat="1" applyBorder="1" applyAlignment="1">
      <alignment horizontal="center" vertical="center"/>
    </xf>
    <xf numFmtId="0" fontId="0" fillId="0" borderId="41" xfId="0" applyBorder="1" applyAlignment="1">
      <alignment horizontal="center"/>
    </xf>
    <xf numFmtId="2" fontId="0" fillId="0" borderId="51" xfId="0" applyNumberFormat="1" applyFill="1" applyBorder="1" applyAlignment="1">
      <alignment horizontal="center"/>
    </xf>
    <xf numFmtId="2" fontId="0" fillId="33" borderId="33" xfId="0" applyNumberFormat="1" applyFill="1" applyBorder="1" applyAlignment="1">
      <alignment horizontal="center"/>
    </xf>
    <xf numFmtId="164" fontId="0" fillId="0" borderId="50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5" fillId="0" borderId="64" xfId="0" applyFont="1" applyBorder="1" applyAlignment="1">
      <alignment horizontal="center"/>
    </xf>
    <xf numFmtId="2" fontId="0" fillId="0" borderId="65" xfId="0" applyNumberFormat="1" applyBorder="1" applyAlignment="1">
      <alignment horizontal="center"/>
    </xf>
    <xf numFmtId="0" fontId="5" fillId="0" borderId="39" xfId="0" applyFont="1" applyBorder="1" applyAlignment="1">
      <alignment horizontal="center"/>
    </xf>
    <xf numFmtId="2" fontId="0" fillId="0" borderId="38" xfId="0" applyNumberFormat="1" applyBorder="1" applyAlignment="1">
      <alignment horizontal="center" vertical="center"/>
    </xf>
    <xf numFmtId="164" fontId="0" fillId="0" borderId="57" xfId="0" applyNumberFormat="1" applyBorder="1" applyAlignment="1">
      <alignment horizontal="center"/>
    </xf>
    <xf numFmtId="164" fontId="0" fillId="0" borderId="66" xfId="0" applyNumberFormat="1" applyBorder="1" applyAlignment="1">
      <alignment horizontal="center"/>
    </xf>
    <xf numFmtId="2" fontId="0" fillId="0" borderId="22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2" fontId="0" fillId="0" borderId="33" xfId="0" applyNumberFormat="1" applyBorder="1" applyAlignment="1">
      <alignment horizontal="center"/>
    </xf>
    <xf numFmtId="0" fontId="0" fillId="33" borderId="60" xfId="0" applyFill="1" applyBorder="1" applyAlignment="1">
      <alignment horizontal="center"/>
    </xf>
    <xf numFmtId="2" fontId="0" fillId="0" borderId="51" xfId="0" applyNumberFormat="1" applyFill="1" applyBorder="1" applyAlignment="1">
      <alignment horizontal="center" vertical="center"/>
    </xf>
    <xf numFmtId="0" fontId="0" fillId="0" borderId="67" xfId="0" applyBorder="1" applyAlignment="1">
      <alignment horizontal="center"/>
    </xf>
    <xf numFmtId="0" fontId="0" fillId="33" borderId="24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64" fontId="0" fillId="33" borderId="68" xfId="0" applyNumberForma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164" fontId="0" fillId="0" borderId="68" xfId="0" applyNumberFormat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35" borderId="53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0" fillId="0" borderId="68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164" fontId="0" fillId="0" borderId="71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64" fontId="0" fillId="33" borderId="70" xfId="0" applyNumberForma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72" xfId="0" applyBorder="1" applyAlignment="1">
      <alignment horizontal="center"/>
    </xf>
    <xf numFmtId="164" fontId="0" fillId="0" borderId="70" xfId="0" applyNumberForma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1" xfId="0" applyBorder="1" applyAlignment="1">
      <alignment horizontal="center"/>
    </xf>
    <xf numFmtId="2" fontId="0" fillId="0" borderId="7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 horizontal="center"/>
    </xf>
    <xf numFmtId="2" fontId="0" fillId="0" borderId="74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35" borderId="12" xfId="0" applyFill="1" applyBorder="1" applyAlignment="1">
      <alignment horizontal="center" vertical="center"/>
    </xf>
    <xf numFmtId="0" fontId="0" fillId="0" borderId="75" xfId="0" applyBorder="1" applyAlignment="1">
      <alignment horizontal="center"/>
    </xf>
    <xf numFmtId="0" fontId="0" fillId="35" borderId="0" xfId="0" applyFill="1" applyBorder="1" applyAlignment="1">
      <alignment horizontal="center" vertical="center"/>
    </xf>
    <xf numFmtId="0" fontId="0" fillId="0" borderId="76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164" fontId="0" fillId="0" borderId="14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0" fontId="0" fillId="33" borderId="19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2" fontId="0" fillId="0" borderId="78" xfId="0" applyNumberFormat="1" applyBorder="1" applyAlignment="1">
      <alignment horizontal="center"/>
    </xf>
    <xf numFmtId="0" fontId="0" fillId="0" borderId="45" xfId="0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33" borderId="2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2" fontId="0" fillId="0" borderId="79" xfId="0" applyNumberFormat="1" applyBorder="1" applyAlignment="1">
      <alignment horizontal="center"/>
    </xf>
    <xf numFmtId="0" fontId="0" fillId="0" borderId="80" xfId="0" applyBorder="1" applyAlignment="1">
      <alignment horizontal="center"/>
    </xf>
    <xf numFmtId="164" fontId="0" fillId="0" borderId="24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64" fontId="0" fillId="0" borderId="68" xfId="0" applyNumberFormat="1" applyBorder="1" applyAlignment="1">
      <alignment horizontal="center"/>
    </xf>
    <xf numFmtId="0" fontId="0" fillId="0" borderId="69" xfId="0" applyBorder="1" applyAlignment="1">
      <alignment horizontal="center"/>
    </xf>
    <xf numFmtId="164" fontId="0" fillId="0" borderId="32" xfId="0" applyNumberFormat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164" fontId="0" fillId="0" borderId="58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82" xfId="0" applyBorder="1" applyAlignment="1">
      <alignment horizontal="center"/>
    </xf>
    <xf numFmtId="2" fontId="0" fillId="0" borderId="83" xfId="0" applyNumberFormat="1" applyBorder="1" applyAlignment="1">
      <alignment horizontal="center"/>
    </xf>
    <xf numFmtId="0" fontId="0" fillId="35" borderId="35" xfId="0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33" borderId="70" xfId="0" applyFill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0" fontId="1" fillId="0" borderId="5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64" xfId="0" applyBorder="1" applyAlignment="1">
      <alignment horizontal="center" vertical="center"/>
    </xf>
    <xf numFmtId="164" fontId="0" fillId="0" borderId="64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2" fontId="0" fillId="0" borderId="80" xfId="0" applyNumberFormat="1" applyBorder="1" applyAlignment="1">
      <alignment horizontal="center"/>
    </xf>
    <xf numFmtId="2" fontId="0" fillId="0" borderId="84" xfId="0" applyNumberFormat="1" applyBorder="1" applyAlignment="1">
      <alignment horizontal="center"/>
    </xf>
    <xf numFmtId="164" fontId="0" fillId="0" borderId="45" xfId="0" applyNumberFormat="1" applyFill="1" applyBorder="1" applyAlignment="1">
      <alignment horizontal="center" vertical="center"/>
    </xf>
    <xf numFmtId="164" fontId="0" fillId="0" borderId="32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64" fontId="0" fillId="33" borderId="45" xfId="0" applyNumberFormat="1" applyFill="1" applyBorder="1" applyAlignment="1">
      <alignment horizontal="center" vertical="center"/>
    </xf>
    <xf numFmtId="164" fontId="0" fillId="33" borderId="49" xfId="0" applyNumberFormat="1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 wrapText="1"/>
    </xf>
    <xf numFmtId="164" fontId="0" fillId="0" borderId="49" xfId="0" applyNumberForma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64" fontId="0" fillId="33" borderId="32" xfId="0" applyNumberFormat="1" applyFill="1" applyBorder="1" applyAlignment="1">
      <alignment horizontal="center" vertical="center"/>
    </xf>
    <xf numFmtId="164" fontId="0" fillId="33" borderId="33" xfId="0" applyNumberFormat="1" applyFill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4" fontId="0" fillId="0" borderId="44" xfId="0" applyNumberFormat="1" applyBorder="1" applyAlignment="1">
      <alignment horizontal="center" vertical="center"/>
    </xf>
    <xf numFmtId="0" fontId="2" fillId="0" borderId="5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0" fillId="0" borderId="42" xfId="0" applyBorder="1" applyAlignment="1">
      <alignment horizontal="center" vertical="center"/>
    </xf>
    <xf numFmtId="164" fontId="0" fillId="0" borderId="42" xfId="0" applyNumberFormat="1" applyBorder="1" applyAlignment="1">
      <alignment horizontal="center" vertical="center"/>
    </xf>
    <xf numFmtId="2" fontId="0" fillId="0" borderId="86" xfId="0" applyNumberFormat="1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36" borderId="45" xfId="0" applyFill="1" applyBorder="1" applyAlignment="1">
      <alignment horizontal="center" vertical="center"/>
    </xf>
    <xf numFmtId="0" fontId="0" fillId="36" borderId="33" xfId="0" applyFill="1" applyBorder="1" applyAlignment="1">
      <alignment horizontal="center" vertical="center"/>
    </xf>
    <xf numFmtId="0" fontId="0" fillId="36" borderId="37" xfId="0" applyFill="1" applyBorder="1" applyAlignment="1">
      <alignment horizontal="center" vertical="center" wrapText="1"/>
    </xf>
    <xf numFmtId="0" fontId="0" fillId="36" borderId="22" xfId="0" applyFill="1" applyBorder="1" applyAlignment="1">
      <alignment horizontal="center" vertical="center" wrapText="1"/>
    </xf>
    <xf numFmtId="0" fontId="0" fillId="36" borderId="30" xfId="0" applyFill="1" applyBorder="1" applyAlignment="1">
      <alignment horizontal="center" vertical="center" wrapText="1"/>
    </xf>
    <xf numFmtId="0" fontId="0" fillId="35" borderId="76" xfId="0" applyFill="1" applyBorder="1" applyAlignment="1">
      <alignment horizontal="center" vertical="center"/>
    </xf>
    <xf numFmtId="0" fontId="0" fillId="35" borderId="60" xfId="0" applyFill="1" applyBorder="1" applyAlignment="1">
      <alignment horizontal="center" vertical="center"/>
    </xf>
    <xf numFmtId="0" fontId="0" fillId="35" borderId="77" xfId="0" applyFill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2" fontId="0" fillId="0" borderId="82" xfId="0" applyNumberFormat="1" applyBorder="1" applyAlignment="1">
      <alignment horizontal="center"/>
    </xf>
    <xf numFmtId="0" fontId="0" fillId="0" borderId="24" xfId="0" applyBorder="1" applyAlignment="1">
      <alignment horizontal="center" vertical="center"/>
    </xf>
    <xf numFmtId="164" fontId="0" fillId="33" borderId="89" xfId="0" applyNumberFormat="1" applyFill="1" applyBorder="1" applyAlignment="1">
      <alignment horizontal="center" vertical="center"/>
    </xf>
    <xf numFmtId="164" fontId="0" fillId="33" borderId="69" xfId="0" applyNumberFormat="1" applyFill="1" applyBorder="1" applyAlignment="1">
      <alignment horizontal="center" vertical="center"/>
    </xf>
    <xf numFmtId="0" fontId="0" fillId="35" borderId="75" xfId="0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33" borderId="68" xfId="0" applyNumberFormat="1" applyFill="1" applyBorder="1" applyAlignment="1">
      <alignment horizontal="center" vertical="center"/>
    </xf>
    <xf numFmtId="0" fontId="0" fillId="33" borderId="69" xfId="0" applyNumberFormat="1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89" xfId="0" applyNumberFormat="1" applyFill="1" applyBorder="1" applyAlignment="1">
      <alignment horizontal="center" vertical="center"/>
    </xf>
    <xf numFmtId="0" fontId="0" fillId="33" borderId="21" xfId="0" applyNumberFormat="1" applyFill="1" applyBorder="1" applyAlignment="1">
      <alignment horizontal="center" vertical="center"/>
    </xf>
    <xf numFmtId="0" fontId="0" fillId="33" borderId="42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2" fontId="0" fillId="0" borderId="30" xfId="0" applyNumberFormat="1" applyBorder="1" applyAlignment="1">
      <alignment horizontal="center"/>
    </xf>
    <xf numFmtId="164" fontId="0" fillId="0" borderId="69" xfId="0" applyNumberForma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70" xfId="0" applyNumberFormat="1" applyFill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164" fontId="0" fillId="33" borderId="64" xfId="0" applyNumberFormat="1" applyFill="1" applyBorder="1" applyAlignment="1">
      <alignment horizontal="center" vertical="center"/>
    </xf>
    <xf numFmtId="164" fontId="0" fillId="33" borderId="42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33" borderId="27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0" fillId="35" borderId="81" xfId="0" applyFill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9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2" fontId="0" fillId="0" borderId="91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164" fontId="0" fillId="33" borderId="41" xfId="0" applyNumberFormat="1" applyFill="1" applyBorder="1" applyAlignment="1">
      <alignment horizontal="center" vertical="center"/>
    </xf>
    <xf numFmtId="164" fontId="0" fillId="33" borderId="71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33" borderId="29" xfId="0" applyFill="1" applyBorder="1" applyAlignment="1">
      <alignment horizontal="center"/>
    </xf>
    <xf numFmtId="0" fontId="5" fillId="0" borderId="7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164" fontId="0" fillId="0" borderId="40" xfId="0" applyNumberFormat="1" applyFill="1" applyBorder="1" applyAlignment="1">
      <alignment horizontal="center" vertical="center"/>
    </xf>
    <xf numFmtId="164" fontId="0" fillId="0" borderId="58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164" fontId="0" fillId="0" borderId="13" xfId="0" applyNumberForma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68" xfId="0" applyBorder="1" applyAlignment="1">
      <alignment horizontal="center"/>
    </xf>
    <xf numFmtId="164" fontId="0" fillId="0" borderId="64" xfId="0" applyNumberFormat="1" applyFill="1" applyBorder="1" applyAlignment="1">
      <alignment horizontal="center" vertical="center"/>
    </xf>
    <xf numFmtId="2" fontId="0" fillId="0" borderId="93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2" fontId="0" fillId="0" borderId="14" xfId="0" applyNumberFormat="1" applyBorder="1" applyAlignment="1">
      <alignment horizontal="center"/>
    </xf>
    <xf numFmtId="0" fontId="0" fillId="0" borderId="62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8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5" borderId="40" xfId="0" applyFill="1" applyBorder="1" applyAlignment="1">
      <alignment horizontal="center" vertical="center"/>
    </xf>
    <xf numFmtId="0" fontId="0" fillId="35" borderId="54" xfId="0" applyFill="1" applyBorder="1" applyAlignment="1">
      <alignment horizontal="center" vertical="center"/>
    </xf>
    <xf numFmtId="0" fontId="0" fillId="35" borderId="47" xfId="0" applyFill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0" fillId="0" borderId="9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80" xfId="0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95" xfId="0" applyBorder="1" applyAlignment="1">
      <alignment horizontal="center"/>
    </xf>
    <xf numFmtId="164" fontId="0" fillId="0" borderId="17" xfId="0" applyNumberFormat="1" applyFill="1" applyBorder="1" applyAlignment="1">
      <alignment horizontal="center" vertical="center"/>
    </xf>
    <xf numFmtId="164" fontId="0" fillId="0" borderId="63" xfId="0" applyNumberFormat="1" applyBorder="1" applyAlignment="1">
      <alignment horizontal="center" vertical="center"/>
    </xf>
    <xf numFmtId="164" fontId="0" fillId="33" borderId="67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72;&#1090;&#1072;&#1083;&#1086;&#1078;&#1085;&#1099;&#1077;%20&#1085;&#1086;&#1084;&#1077;&#1088;&#1072;%20&#1079;&#1072;&#1087;&#1095;&#1072;&#1089;&#1090;&#1077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86;&#1080;&#1084;&#1086;&#1089;&#1090;&#1100;%20&#1085;&#1086;&#1088;&#1084;&#1086;&#1095;&#1072;&#1089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пчасти"/>
      <sheetName val="Масла и технические жидкости"/>
      <sheetName val="Лист1"/>
    </sheetNames>
    <sheetDataSet>
      <sheetData sheetId="0">
        <row r="248">
          <cell r="B248" t="str">
            <v>MZ690070</v>
          </cell>
          <cell r="C248">
            <v>483.1</v>
          </cell>
        </row>
        <row r="249">
          <cell r="B249" t="str">
            <v>MD050317</v>
          </cell>
          <cell r="C249">
            <v>46.31</v>
          </cell>
        </row>
        <row r="253">
          <cell r="B253" t="str">
            <v>7803A005</v>
          </cell>
          <cell r="C253">
            <v>1108.84</v>
          </cell>
        </row>
        <row r="268">
          <cell r="B268" t="str">
            <v>MZ690070</v>
          </cell>
          <cell r="C268">
            <v>483.1</v>
          </cell>
          <cell r="G268">
            <v>7393.82</v>
          </cell>
        </row>
        <row r="269">
          <cell r="B269" t="str">
            <v>MD050317</v>
          </cell>
          <cell r="C269">
            <v>46.31</v>
          </cell>
          <cell r="G269">
            <v>3882.53</v>
          </cell>
        </row>
        <row r="270">
          <cell r="B270" t="str">
            <v>MN163236</v>
          </cell>
          <cell r="C270">
            <v>1430.57</v>
          </cell>
          <cell r="G270">
            <v>2657.25</v>
          </cell>
        </row>
        <row r="271">
          <cell r="B271" t="str">
            <v>MN163235</v>
          </cell>
          <cell r="C271">
            <v>1380.37</v>
          </cell>
        </row>
        <row r="272">
          <cell r="B272" t="str">
            <v>MR968274</v>
          </cell>
          <cell r="C272">
            <v>1728.86</v>
          </cell>
        </row>
        <row r="273">
          <cell r="B273" t="str">
            <v>7803A005</v>
          </cell>
          <cell r="C273">
            <v>1108.84</v>
          </cell>
        </row>
        <row r="274">
          <cell r="B274" t="str">
            <v>1770A251</v>
          </cell>
          <cell r="C274">
            <v>9882.16</v>
          </cell>
        </row>
        <row r="275">
          <cell r="B275" t="str">
            <v>1770A250</v>
          </cell>
        </row>
        <row r="276">
          <cell r="B276" t="str">
            <v>1035A583</v>
          </cell>
          <cell r="C276">
            <v>1214.2</v>
          </cell>
        </row>
        <row r="277">
          <cell r="B277" t="str">
            <v>2705A013</v>
          </cell>
          <cell r="C277">
            <v>153.06</v>
          </cell>
        </row>
        <row r="278">
          <cell r="B278" t="str">
            <v>3200A102</v>
          </cell>
          <cell r="C278">
            <v>159.07</v>
          </cell>
        </row>
        <row r="279">
          <cell r="B279" t="str">
            <v>MF660036</v>
          </cell>
          <cell r="C279">
            <v>36.85</v>
          </cell>
        </row>
        <row r="280">
          <cell r="B280" t="str">
            <v>MF660035</v>
          </cell>
          <cell r="C280">
            <v>35.21</v>
          </cell>
        </row>
        <row r="281">
          <cell r="B281" t="str">
            <v>2824A006</v>
          </cell>
          <cell r="C281">
            <v>1224.25</v>
          </cell>
        </row>
        <row r="282">
          <cell r="B282" t="str">
            <v>2920A096</v>
          </cell>
          <cell r="C282">
            <v>195.54</v>
          </cell>
        </row>
        <row r="283">
          <cell r="B283" t="str">
            <v>1822A067</v>
          </cell>
          <cell r="C283">
            <v>1849.81</v>
          </cell>
        </row>
        <row r="285">
          <cell r="B285" t="str">
            <v>1035A714</v>
          </cell>
          <cell r="C285">
            <v>1214.2</v>
          </cell>
        </row>
        <row r="286">
          <cell r="B286" t="str">
            <v>2702A031</v>
          </cell>
          <cell r="C286">
            <v>91.06</v>
          </cell>
        </row>
        <row r="287">
          <cell r="B287" t="str">
            <v>1540A193</v>
          </cell>
          <cell r="C287">
            <v>643.1</v>
          </cell>
        </row>
        <row r="288">
          <cell r="B288" t="str">
            <v>1145A034</v>
          </cell>
          <cell r="C288">
            <v>4265.95</v>
          </cell>
        </row>
      </sheetData>
      <sheetData sheetId="1">
        <row r="6">
          <cell r="B6" t="str">
            <v>Mobil DOT4</v>
          </cell>
          <cell r="C6">
            <v>262.5</v>
          </cell>
        </row>
        <row r="23">
          <cell r="B23" t="str">
            <v>DIA QUEEN SUPER LONG LIFE COOLANT PREMIUM</v>
          </cell>
          <cell r="C23">
            <v>232.2</v>
          </cell>
        </row>
        <row r="27">
          <cell r="B27" t="str">
            <v>Oil 0W30 </v>
          </cell>
          <cell r="C27">
            <v>571</v>
          </cell>
        </row>
        <row r="30">
          <cell r="B30" t="str">
            <v>CVTF-J4</v>
          </cell>
          <cell r="C30">
            <v>937.62</v>
          </cell>
        </row>
        <row r="31">
          <cell r="B31" t="str">
            <v>Hypoid Gear Oil SAE 80 GL-5</v>
          </cell>
          <cell r="C31">
            <v>831</v>
          </cell>
        </row>
        <row r="32">
          <cell r="B32" t="str">
            <v>MITSUBISHI MOTORS GENUINE ATF - J3</v>
          </cell>
          <cell r="C32">
            <v>327.17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">
          <cell r="B11">
            <v>2793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0.375" style="1" customWidth="1"/>
    <col min="2" max="2" width="10.25390625" style="1" customWidth="1"/>
    <col min="3" max="3" width="14.125" style="1" bestFit="1" customWidth="1"/>
    <col min="4" max="4" width="18.75390625" style="1" customWidth="1"/>
    <col min="5" max="5" width="23.75390625" style="1" customWidth="1"/>
    <col min="6" max="6" width="16.625" style="1" customWidth="1"/>
    <col min="7" max="7" width="14.125" style="34" customWidth="1"/>
    <col min="8" max="8" width="11.75390625" style="34" customWidth="1"/>
    <col min="9" max="16384" width="9.125" style="1" customWidth="1"/>
  </cols>
  <sheetData>
    <row r="1" spans="1:8" ht="17.25" thickBot="1" thickTop="1">
      <c r="A1" s="201" t="s">
        <v>55</v>
      </c>
      <c r="B1" s="202"/>
      <c r="C1" s="202"/>
      <c r="D1" s="214" t="s">
        <v>0</v>
      </c>
      <c r="E1" s="215"/>
      <c r="F1" s="215"/>
      <c r="G1" s="214"/>
      <c r="H1" s="216"/>
    </row>
    <row r="2" spans="1:8" ht="15.75" thickTop="1">
      <c r="A2" s="199"/>
      <c r="B2" s="200"/>
      <c r="C2" s="200"/>
      <c r="D2" s="41" t="s">
        <v>12</v>
      </c>
      <c r="E2" s="211" t="s">
        <v>45</v>
      </c>
      <c r="F2" s="212"/>
      <c r="G2" s="217" t="s">
        <v>40</v>
      </c>
      <c r="H2" s="218"/>
    </row>
    <row r="3" spans="1:21" ht="12.75">
      <c r="A3" s="245" t="s">
        <v>37</v>
      </c>
      <c r="B3" s="203" t="s">
        <v>56</v>
      </c>
      <c r="C3" s="10"/>
      <c r="D3" s="7"/>
      <c r="E3" s="225">
        <f>'[2]Лист1'!$B$11</f>
        <v>2793</v>
      </c>
      <c r="F3" s="226"/>
      <c r="G3" s="223">
        <v>0</v>
      </c>
      <c r="H3" s="22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91"/>
      <c r="B4" s="204"/>
      <c r="C4" s="10" t="s">
        <v>38</v>
      </c>
      <c r="D4" s="7">
        <v>1.6</v>
      </c>
      <c r="E4" s="227"/>
      <c r="F4" s="228"/>
      <c r="G4" s="223">
        <f>E3*D4</f>
        <v>4468.8</v>
      </c>
      <c r="H4" s="22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91"/>
      <c r="B5" s="198" t="s">
        <v>42</v>
      </c>
      <c r="C5" s="10"/>
      <c r="D5" s="7"/>
      <c r="E5" s="227"/>
      <c r="F5" s="228"/>
      <c r="G5" s="223">
        <v>0</v>
      </c>
      <c r="H5" s="22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91"/>
      <c r="B6" s="213"/>
      <c r="C6" s="10" t="s">
        <v>38</v>
      </c>
      <c r="D6" s="7">
        <v>1.7</v>
      </c>
      <c r="E6" s="227"/>
      <c r="F6" s="228"/>
      <c r="G6" s="223">
        <f>D6*E3</f>
        <v>4748.099999999999</v>
      </c>
      <c r="H6" s="22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91"/>
      <c r="B7" s="198" t="s">
        <v>54</v>
      </c>
      <c r="C7" s="10"/>
      <c r="D7" s="7"/>
      <c r="E7" s="229"/>
      <c r="F7" s="228"/>
      <c r="G7" s="223">
        <v>0</v>
      </c>
      <c r="H7" s="22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2.75">
      <c r="A8" s="191"/>
      <c r="B8" s="213"/>
      <c r="C8" s="10" t="s">
        <v>38</v>
      </c>
      <c r="D8" s="7">
        <v>1.7</v>
      </c>
      <c r="E8" s="229"/>
      <c r="F8" s="228"/>
      <c r="G8" s="223">
        <f>D8*E3</f>
        <v>4748.099999999999</v>
      </c>
      <c r="H8" s="22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>
      <c r="A9" s="191"/>
      <c r="B9" s="203" t="s">
        <v>61</v>
      </c>
      <c r="C9" s="7"/>
      <c r="D9" s="7"/>
      <c r="E9" s="230"/>
      <c r="F9" s="228"/>
      <c r="G9" s="223">
        <v>0</v>
      </c>
      <c r="H9" s="23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3.5" thickBot="1">
      <c r="A10" s="192"/>
      <c r="B10" s="194"/>
      <c r="C10" s="18" t="s">
        <v>2</v>
      </c>
      <c r="D10" s="18">
        <v>1.7</v>
      </c>
      <c r="E10" s="221"/>
      <c r="F10" s="231"/>
      <c r="G10" s="249">
        <f>E3*D10</f>
        <v>4748.099999999999</v>
      </c>
      <c r="H10" s="25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3.5" thickTop="1">
      <c r="A11" s="246" t="s">
        <v>11</v>
      </c>
      <c r="B11" s="252"/>
      <c r="C11" s="229"/>
      <c r="D11" s="69"/>
      <c r="E11" s="253"/>
      <c r="F11" s="254"/>
      <c r="G11" s="217"/>
      <c r="H11" s="21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6" customFormat="1" ht="13.5" thickBot="1">
      <c r="A12" s="197"/>
      <c r="B12" s="233" t="s">
        <v>10</v>
      </c>
      <c r="C12" s="221"/>
      <c r="D12" s="3">
        <v>0.5</v>
      </c>
      <c r="E12" s="233">
        <f>E3</f>
        <v>2793</v>
      </c>
      <c r="F12" s="231"/>
      <c r="G12" s="244">
        <f>D12*E12</f>
        <v>1396.5</v>
      </c>
      <c r="H12" s="222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8" ht="39" thickTop="1">
      <c r="A13" s="40"/>
      <c r="B13" s="17"/>
      <c r="C13" s="17"/>
      <c r="D13" s="17" t="s">
        <v>4</v>
      </c>
      <c r="E13" s="17" t="s">
        <v>7</v>
      </c>
      <c r="F13" s="17" t="s">
        <v>13</v>
      </c>
      <c r="G13" s="71" t="s">
        <v>8</v>
      </c>
      <c r="H13" s="70" t="s">
        <v>46</v>
      </c>
    </row>
    <row r="14" spans="1:8" ht="12.75">
      <c r="A14" s="191"/>
      <c r="B14" s="208" t="str">
        <f>B3</f>
        <v>2,0 2WD</v>
      </c>
      <c r="C14" s="209"/>
      <c r="D14" s="2"/>
      <c r="E14" s="2"/>
      <c r="F14" s="2"/>
      <c r="G14" s="44"/>
      <c r="H14" s="30">
        <f>F14*G14</f>
        <v>0</v>
      </c>
    </row>
    <row r="15" spans="1:8" ht="13.5" thickBot="1">
      <c r="A15" s="191"/>
      <c r="B15" s="209"/>
      <c r="C15" s="209"/>
      <c r="D15" s="2"/>
      <c r="E15" s="2"/>
      <c r="F15" s="2"/>
      <c r="G15" s="44"/>
      <c r="H15" s="30">
        <f>F15*G15</f>
        <v>0</v>
      </c>
    </row>
    <row r="16" spans="1:8" ht="14.25" thickBot="1" thickTop="1">
      <c r="A16" s="191"/>
      <c r="B16" s="209"/>
      <c r="C16" s="210"/>
      <c r="D16" s="9" t="s">
        <v>9</v>
      </c>
      <c r="E16" s="219"/>
      <c r="F16" s="219"/>
      <c r="G16" s="220"/>
      <c r="H16" s="31">
        <f>SUM(H14:H15)</f>
        <v>0</v>
      </c>
    </row>
    <row r="17" spans="1:8" ht="13.5" thickTop="1">
      <c r="A17" s="191"/>
      <c r="B17" s="209"/>
      <c r="C17" s="208" t="s">
        <v>38</v>
      </c>
      <c r="D17" s="2" t="s">
        <v>3</v>
      </c>
      <c r="E17" s="8" t="s">
        <v>57</v>
      </c>
      <c r="F17" s="8">
        <v>4.3</v>
      </c>
      <c r="G17" s="45">
        <f>'[1]Масла и технические жидкости'!$C$27</f>
        <v>571</v>
      </c>
      <c r="H17" s="30">
        <f>G17*F17</f>
        <v>2455.2999999999997</v>
      </c>
    </row>
    <row r="18" spans="1:8" ht="12.75">
      <c r="A18" s="191"/>
      <c r="B18" s="209"/>
      <c r="C18" s="209"/>
      <c r="D18" s="2" t="s">
        <v>5</v>
      </c>
      <c r="E18" s="2" t="str">
        <f>'[1]Запчасти'!$B$268</f>
        <v>MZ690070</v>
      </c>
      <c r="F18" s="2">
        <v>1</v>
      </c>
      <c r="G18" s="44">
        <f>'[1]Запчасти'!$C$268</f>
        <v>483.1</v>
      </c>
      <c r="H18" s="30">
        <f>G18*F18</f>
        <v>483.1</v>
      </c>
    </row>
    <row r="19" spans="1:8" ht="12.75">
      <c r="A19" s="191"/>
      <c r="B19" s="209"/>
      <c r="C19" s="209"/>
      <c r="D19" s="2" t="s">
        <v>6</v>
      </c>
      <c r="E19" s="2" t="str">
        <f>'[1]Запчасти'!$B$273</f>
        <v>7803A005</v>
      </c>
      <c r="F19" s="2">
        <v>1</v>
      </c>
      <c r="G19" s="44">
        <f>'[1]Запчасти'!$C$273</f>
        <v>1108.84</v>
      </c>
      <c r="H19" s="30">
        <f>G19*F19</f>
        <v>1108.84</v>
      </c>
    </row>
    <row r="20" spans="1:8" ht="25.5">
      <c r="A20" s="191"/>
      <c r="B20" s="209"/>
      <c r="C20" s="209"/>
      <c r="D20" s="19" t="s">
        <v>39</v>
      </c>
      <c r="E20" s="2" t="str">
        <f>'[1]Запчасти'!$B$269</f>
        <v>MD050317</v>
      </c>
      <c r="F20" s="2">
        <v>1</v>
      </c>
      <c r="G20" s="44">
        <f>'[1]Запчасти'!$C$269</f>
        <v>46.31</v>
      </c>
      <c r="H20" s="30">
        <f>G20*F20</f>
        <v>46.31</v>
      </c>
    </row>
    <row r="21" spans="1:8" ht="13.5" thickBot="1">
      <c r="A21" s="191"/>
      <c r="B21" s="209"/>
      <c r="C21" s="209"/>
      <c r="D21" s="2"/>
      <c r="E21" s="2"/>
      <c r="F21" s="2"/>
      <c r="G21" s="44"/>
      <c r="H21" s="30">
        <f>F21*G21</f>
        <v>0</v>
      </c>
    </row>
    <row r="22" spans="1:8" ht="14.25" thickBot="1" thickTop="1">
      <c r="A22" s="191"/>
      <c r="B22" s="234"/>
      <c r="C22" s="210"/>
      <c r="D22" s="3" t="s">
        <v>9</v>
      </c>
      <c r="E22" s="221"/>
      <c r="F22" s="221"/>
      <c r="G22" s="222"/>
      <c r="H22" s="31">
        <f>SUM(H17:H21)</f>
        <v>4093.5499999999997</v>
      </c>
    </row>
    <row r="23" spans="1:8" ht="13.5" thickTop="1">
      <c r="A23" s="191"/>
      <c r="B23" s="240" t="str">
        <f>B5</f>
        <v>2,0 4WD</v>
      </c>
      <c r="C23" s="209"/>
      <c r="D23" s="2"/>
      <c r="E23" s="2"/>
      <c r="F23" s="2"/>
      <c r="G23" s="44"/>
      <c r="H23" s="30">
        <f>F23*G23</f>
        <v>0</v>
      </c>
    </row>
    <row r="24" spans="1:8" ht="13.5" thickBot="1">
      <c r="A24" s="191"/>
      <c r="B24" s="240"/>
      <c r="C24" s="209"/>
      <c r="D24" s="2"/>
      <c r="E24" s="2"/>
      <c r="F24" s="2"/>
      <c r="G24" s="44"/>
      <c r="H24" s="30">
        <f>F24*G24</f>
        <v>0</v>
      </c>
    </row>
    <row r="25" spans="1:8" ht="14.25" thickBot="1" thickTop="1">
      <c r="A25" s="191"/>
      <c r="B25" s="240"/>
      <c r="C25" s="210"/>
      <c r="D25" s="9" t="s">
        <v>9</v>
      </c>
      <c r="E25" s="219"/>
      <c r="F25" s="219"/>
      <c r="G25" s="220"/>
      <c r="H25" s="31">
        <f>SUM(H23:H24)</f>
        <v>0</v>
      </c>
    </row>
    <row r="26" spans="1:8" ht="13.5" thickTop="1">
      <c r="A26" s="191"/>
      <c r="B26" s="240"/>
      <c r="C26" s="208" t="s">
        <v>38</v>
      </c>
      <c r="D26" s="2" t="s">
        <v>3</v>
      </c>
      <c r="E26" s="8" t="s">
        <v>57</v>
      </c>
      <c r="F26" s="8">
        <v>4.3</v>
      </c>
      <c r="G26" s="45">
        <f>'[1]Масла и технические жидкости'!$C$27</f>
        <v>571</v>
      </c>
      <c r="H26" s="30">
        <f>G26*F26</f>
        <v>2455.2999999999997</v>
      </c>
    </row>
    <row r="27" spans="1:8" ht="12.75">
      <c r="A27" s="191"/>
      <c r="B27" s="240"/>
      <c r="C27" s="209"/>
      <c r="D27" s="2" t="s">
        <v>5</v>
      </c>
      <c r="E27" s="2" t="str">
        <f>'[1]Запчасти'!$B$268</f>
        <v>MZ690070</v>
      </c>
      <c r="F27" s="2">
        <v>1</v>
      </c>
      <c r="G27" s="48">
        <f>'[1]Запчасти'!$C$268</f>
        <v>483.1</v>
      </c>
      <c r="H27" s="30">
        <f>G27*F27</f>
        <v>483.1</v>
      </c>
    </row>
    <row r="28" spans="1:8" ht="12.75">
      <c r="A28" s="191"/>
      <c r="B28" s="240"/>
      <c r="C28" s="209"/>
      <c r="D28" s="2" t="s">
        <v>6</v>
      </c>
      <c r="E28" s="2" t="str">
        <f>'[1]Запчасти'!$B$273</f>
        <v>7803A005</v>
      </c>
      <c r="F28" s="2">
        <v>1</v>
      </c>
      <c r="G28" s="44">
        <f>'[1]Запчасти'!$C$273</f>
        <v>1108.84</v>
      </c>
      <c r="H28" s="30">
        <f>G28*F28</f>
        <v>1108.84</v>
      </c>
    </row>
    <row r="29" spans="1:8" ht="25.5">
      <c r="A29" s="191"/>
      <c r="B29" s="240"/>
      <c r="C29" s="209"/>
      <c r="D29" s="19" t="s">
        <v>39</v>
      </c>
      <c r="E29" s="2" t="str">
        <f>'[1]Запчасти'!$B$269</f>
        <v>MD050317</v>
      </c>
      <c r="F29" s="2">
        <v>1</v>
      </c>
      <c r="G29" s="44">
        <f>'[1]Запчасти'!$C$269</f>
        <v>46.31</v>
      </c>
      <c r="H29" s="30">
        <f>G29*F29</f>
        <v>46.31</v>
      </c>
    </row>
    <row r="30" spans="1:8" ht="13.5" thickBot="1">
      <c r="A30" s="191"/>
      <c r="B30" s="240"/>
      <c r="C30" s="209"/>
      <c r="D30" s="2"/>
      <c r="E30" s="2"/>
      <c r="F30" s="2"/>
      <c r="G30" s="44"/>
      <c r="H30" s="30">
        <f>G30*F30</f>
        <v>0</v>
      </c>
    </row>
    <row r="31" spans="1:8" ht="14.25" thickBot="1" thickTop="1">
      <c r="A31" s="191"/>
      <c r="B31" s="241"/>
      <c r="C31" s="210"/>
      <c r="D31" s="105"/>
      <c r="E31" s="221"/>
      <c r="F31" s="221"/>
      <c r="G31" s="222"/>
      <c r="H31" s="31">
        <f>SUM(H26:H30)</f>
        <v>4093.5499999999997</v>
      </c>
    </row>
    <row r="32" spans="1:8" ht="13.5" thickTop="1">
      <c r="A32" s="191"/>
      <c r="B32" s="240" t="str">
        <f>B7</f>
        <v>2,4 4WD</v>
      </c>
      <c r="C32" s="209"/>
      <c r="D32" s="2"/>
      <c r="E32" s="2"/>
      <c r="F32" s="2"/>
      <c r="G32" s="44"/>
      <c r="H32" s="30">
        <f>F32*G32</f>
        <v>0</v>
      </c>
    </row>
    <row r="33" spans="1:8" ht="13.5" thickBot="1">
      <c r="A33" s="191"/>
      <c r="B33" s="240"/>
      <c r="C33" s="209"/>
      <c r="D33" s="2"/>
      <c r="E33" s="2"/>
      <c r="F33" s="2"/>
      <c r="G33" s="44"/>
      <c r="H33" s="30">
        <f>F33*G33</f>
        <v>0</v>
      </c>
    </row>
    <row r="34" spans="1:8" ht="14.25" thickBot="1" thickTop="1">
      <c r="A34" s="191"/>
      <c r="B34" s="240"/>
      <c r="C34" s="210"/>
      <c r="D34" s="9" t="s">
        <v>9</v>
      </c>
      <c r="E34" s="219"/>
      <c r="F34" s="219"/>
      <c r="G34" s="220"/>
      <c r="H34" s="31">
        <f>SUM(H32:H33)</f>
        <v>0</v>
      </c>
    </row>
    <row r="35" spans="1:8" ht="13.5" thickTop="1">
      <c r="A35" s="191"/>
      <c r="B35" s="240"/>
      <c r="C35" s="208" t="s">
        <v>38</v>
      </c>
      <c r="D35" s="2" t="s">
        <v>3</v>
      </c>
      <c r="E35" s="8" t="s">
        <v>57</v>
      </c>
      <c r="F35" s="8">
        <v>4.6</v>
      </c>
      <c r="G35" s="45">
        <f>'[1]Масла и технические жидкости'!$C$27</f>
        <v>571</v>
      </c>
      <c r="H35" s="30">
        <f>G35*F35</f>
        <v>2626.6</v>
      </c>
    </row>
    <row r="36" spans="1:8" ht="12.75">
      <c r="A36" s="191"/>
      <c r="B36" s="240"/>
      <c r="C36" s="209"/>
      <c r="D36" s="2" t="s">
        <v>5</v>
      </c>
      <c r="E36" s="2" t="str">
        <f>'[1]Запчасти'!$B$268</f>
        <v>MZ690070</v>
      </c>
      <c r="F36" s="2">
        <v>1</v>
      </c>
      <c r="G36" s="48">
        <f>'[1]Запчасти'!$C$268</f>
        <v>483.1</v>
      </c>
      <c r="H36" s="30">
        <f>G36*F36</f>
        <v>483.1</v>
      </c>
    </row>
    <row r="37" spans="1:8" ht="12.75">
      <c r="A37" s="191"/>
      <c r="B37" s="240"/>
      <c r="C37" s="209"/>
      <c r="D37" s="2" t="s">
        <v>6</v>
      </c>
      <c r="E37" s="2" t="str">
        <f>'[1]Запчасти'!$B$273</f>
        <v>7803A005</v>
      </c>
      <c r="F37" s="2">
        <v>1</v>
      </c>
      <c r="G37" s="44">
        <f>'[1]Запчасти'!$C$273</f>
        <v>1108.84</v>
      </c>
      <c r="H37" s="30">
        <f>G37*F37</f>
        <v>1108.84</v>
      </c>
    </row>
    <row r="38" spans="1:8" ht="25.5">
      <c r="A38" s="191"/>
      <c r="B38" s="240"/>
      <c r="C38" s="209"/>
      <c r="D38" s="19" t="s">
        <v>39</v>
      </c>
      <c r="E38" s="2" t="str">
        <f>'[1]Запчасти'!$B$269</f>
        <v>MD050317</v>
      </c>
      <c r="F38" s="2">
        <v>1</v>
      </c>
      <c r="G38" s="44">
        <f>'[1]Запчасти'!$C$269</f>
        <v>46.31</v>
      </c>
      <c r="H38" s="30">
        <f>G38*F38</f>
        <v>46.31</v>
      </c>
    </row>
    <row r="39" spans="1:8" ht="13.5" thickBot="1">
      <c r="A39" s="191"/>
      <c r="B39" s="240"/>
      <c r="C39" s="209"/>
      <c r="D39" s="2"/>
      <c r="E39" s="2"/>
      <c r="F39" s="2"/>
      <c r="G39" s="44"/>
      <c r="H39" s="30">
        <f>G39*F39</f>
        <v>0</v>
      </c>
    </row>
    <row r="40" spans="1:8" ht="14.25" thickBot="1" thickTop="1">
      <c r="A40" s="191"/>
      <c r="B40" s="241"/>
      <c r="C40" s="210"/>
      <c r="D40" s="3" t="s">
        <v>9</v>
      </c>
      <c r="E40" s="221"/>
      <c r="F40" s="221"/>
      <c r="G40" s="222"/>
      <c r="H40" s="31">
        <f>SUM(H35:H39)</f>
        <v>4264.85</v>
      </c>
    </row>
    <row r="41" spans="1:8" ht="13.5" thickTop="1">
      <c r="A41" s="191"/>
      <c r="B41" s="251" t="str">
        <f>B9</f>
        <v>3,0 4WD</v>
      </c>
      <c r="C41" s="209"/>
      <c r="D41" s="2"/>
      <c r="E41" s="2"/>
      <c r="F41" s="2"/>
      <c r="G41" s="44"/>
      <c r="H41" s="30">
        <f>F41*G41</f>
        <v>0</v>
      </c>
    </row>
    <row r="42" spans="1:8" ht="13.5" thickBot="1">
      <c r="A42" s="191"/>
      <c r="B42" s="209"/>
      <c r="C42" s="209"/>
      <c r="D42" s="2"/>
      <c r="E42" s="2"/>
      <c r="F42" s="2"/>
      <c r="G42" s="44"/>
      <c r="H42" s="30">
        <f>F42*G42</f>
        <v>0</v>
      </c>
    </row>
    <row r="43" spans="1:8" ht="14.25" thickBot="1" thickTop="1">
      <c r="A43" s="191"/>
      <c r="B43" s="209"/>
      <c r="C43" s="210"/>
      <c r="D43" s="9" t="s">
        <v>9</v>
      </c>
      <c r="E43" s="219"/>
      <c r="F43" s="219"/>
      <c r="G43" s="220"/>
      <c r="H43" s="31">
        <f>SUM(H41:H42)</f>
        <v>0</v>
      </c>
    </row>
    <row r="44" spans="1:8" ht="13.5" thickTop="1">
      <c r="A44" s="191"/>
      <c r="B44" s="209"/>
      <c r="C44" s="208" t="str">
        <f>C10</f>
        <v>АКПП</v>
      </c>
      <c r="D44" s="2" t="s">
        <v>3</v>
      </c>
      <c r="E44" s="8" t="s">
        <v>57</v>
      </c>
      <c r="F44" s="2">
        <v>4.3</v>
      </c>
      <c r="G44" s="44">
        <f>'[1]Масла и технические жидкости'!$C$27</f>
        <v>571</v>
      </c>
      <c r="H44" s="30">
        <f>G44*F44</f>
        <v>2455.2999999999997</v>
      </c>
    </row>
    <row r="45" spans="1:8" ht="12.75">
      <c r="A45" s="191"/>
      <c r="B45" s="209"/>
      <c r="C45" s="209"/>
      <c r="D45" s="2" t="s">
        <v>5</v>
      </c>
      <c r="E45" s="2" t="str">
        <f>'[1]Запчасти'!$B$268</f>
        <v>MZ690070</v>
      </c>
      <c r="F45" s="2">
        <v>1</v>
      </c>
      <c r="G45" s="44">
        <f>'[1]Запчасти'!$C$268</f>
        <v>483.1</v>
      </c>
      <c r="H45" s="30">
        <f>G45*F45</f>
        <v>483.1</v>
      </c>
    </row>
    <row r="46" spans="1:8" ht="12.75">
      <c r="A46" s="191"/>
      <c r="B46" s="209"/>
      <c r="C46" s="209"/>
      <c r="D46" s="2" t="s">
        <v>6</v>
      </c>
      <c r="E46" s="2" t="str">
        <f>'[1]Запчасти'!$B$273</f>
        <v>7803A005</v>
      </c>
      <c r="F46" s="2">
        <v>1</v>
      </c>
      <c r="G46" s="44">
        <f>'[1]Запчасти'!$C$273</f>
        <v>1108.84</v>
      </c>
      <c r="H46" s="30">
        <f>G46*F46</f>
        <v>1108.84</v>
      </c>
    </row>
    <row r="47" spans="1:8" ht="25.5">
      <c r="A47" s="191"/>
      <c r="B47" s="209"/>
      <c r="C47" s="209"/>
      <c r="D47" s="19" t="s">
        <v>39</v>
      </c>
      <c r="E47" s="2" t="str">
        <f>'[1]Запчасти'!$B$269</f>
        <v>MD050317</v>
      </c>
      <c r="F47" s="2">
        <v>1</v>
      </c>
      <c r="G47" s="44">
        <f>'[1]Запчасти'!$C$269</f>
        <v>46.31</v>
      </c>
      <c r="H47" s="30">
        <f>G47*F47</f>
        <v>46.31</v>
      </c>
    </row>
    <row r="48" spans="1:8" ht="13.5" thickBot="1">
      <c r="A48" s="191"/>
      <c r="B48" s="209"/>
      <c r="C48" s="209"/>
      <c r="D48" s="2"/>
      <c r="E48" s="2"/>
      <c r="F48" s="2"/>
      <c r="G48" s="44"/>
      <c r="H48" s="30">
        <f>G48*F48</f>
        <v>0</v>
      </c>
    </row>
    <row r="49" spans="1:8" ht="14.25" thickBot="1" thickTop="1">
      <c r="A49" s="192"/>
      <c r="B49" s="234"/>
      <c r="C49" s="234"/>
      <c r="D49" s="9" t="s">
        <v>9</v>
      </c>
      <c r="E49" s="2"/>
      <c r="F49" s="2"/>
      <c r="G49" s="44"/>
      <c r="H49" s="31">
        <f>SUM(H44:H48)</f>
        <v>4093.5499999999997</v>
      </c>
    </row>
    <row r="50" spans="1:8" ht="14.25" thickBot="1" thickTop="1">
      <c r="A50" s="189" t="s">
        <v>47</v>
      </c>
      <c r="B50" s="247" t="str">
        <f>B14</f>
        <v>2,0 2WD</v>
      </c>
      <c r="C50" s="12" t="s">
        <v>1</v>
      </c>
      <c r="D50" s="242"/>
      <c r="E50" s="242"/>
      <c r="F50" s="242"/>
      <c r="G50" s="242"/>
      <c r="H50" s="32">
        <f>H16+G3</f>
        <v>0</v>
      </c>
    </row>
    <row r="51" spans="1:8" ht="14.25" thickBot="1" thickTop="1">
      <c r="A51" s="190"/>
      <c r="B51" s="248"/>
      <c r="C51" s="13" t="s">
        <v>38</v>
      </c>
      <c r="D51" s="243"/>
      <c r="E51" s="243"/>
      <c r="F51" s="243"/>
      <c r="G51" s="243"/>
      <c r="H51" s="32">
        <f>H22+G4</f>
        <v>8562.35</v>
      </c>
    </row>
    <row r="52" spans="1:8" ht="14.25" thickBot="1" thickTop="1">
      <c r="A52" s="190"/>
      <c r="B52" s="193" t="str">
        <f>B23</f>
        <v>2,0 4WD</v>
      </c>
      <c r="C52" s="13" t="s">
        <v>1</v>
      </c>
      <c r="D52" s="56"/>
      <c r="E52" s="56"/>
      <c r="F52" s="56"/>
      <c r="G52" s="85"/>
      <c r="H52" s="32">
        <f>H25+G5</f>
        <v>0</v>
      </c>
    </row>
    <row r="53" spans="1:8" ht="14.25" thickBot="1" thickTop="1">
      <c r="A53" s="190"/>
      <c r="B53" s="207"/>
      <c r="C53" s="13" t="s">
        <v>38</v>
      </c>
      <c r="D53" s="56"/>
      <c r="E53" s="56"/>
      <c r="F53" s="56"/>
      <c r="G53" s="85"/>
      <c r="H53" s="32">
        <f>H31+G6</f>
        <v>8841.65</v>
      </c>
    </row>
    <row r="54" spans="1:8" ht="14.25" thickBot="1" thickTop="1">
      <c r="A54" s="191"/>
      <c r="B54" s="193" t="str">
        <f>B32</f>
        <v>2,4 4WD</v>
      </c>
      <c r="C54" s="13" t="s">
        <v>1</v>
      </c>
      <c r="D54" s="56"/>
      <c r="E54" s="56"/>
      <c r="F54" s="56"/>
      <c r="G54" s="86"/>
      <c r="H54" s="32">
        <f>H34+G7</f>
        <v>0</v>
      </c>
    </row>
    <row r="55" spans="1:8" ht="14.25" thickBot="1" thickTop="1">
      <c r="A55" s="191"/>
      <c r="B55" s="207"/>
      <c r="C55" s="13" t="s">
        <v>38</v>
      </c>
      <c r="D55" s="56"/>
      <c r="E55" s="56"/>
      <c r="F55" s="56"/>
      <c r="G55" s="86"/>
      <c r="H55" s="32">
        <f>H40+G8</f>
        <v>9012.95</v>
      </c>
    </row>
    <row r="56" spans="1:8" ht="14.25" thickBot="1" thickTop="1">
      <c r="A56" s="191"/>
      <c r="B56" s="193" t="str">
        <f>B41</f>
        <v>3,0 4WD</v>
      </c>
      <c r="C56" s="13" t="s">
        <v>1</v>
      </c>
      <c r="D56" s="56"/>
      <c r="E56" s="56"/>
      <c r="F56" s="56"/>
      <c r="G56" s="86"/>
      <c r="H56" s="32">
        <v>0</v>
      </c>
    </row>
    <row r="57" spans="1:8" ht="14.25" thickBot="1" thickTop="1">
      <c r="A57" s="192"/>
      <c r="B57" s="194"/>
      <c r="C57" s="64" t="s">
        <v>2</v>
      </c>
      <c r="D57" s="57"/>
      <c r="E57" s="57"/>
      <c r="F57" s="57"/>
      <c r="G57" s="87"/>
      <c r="H57" s="32">
        <f>H49+G10</f>
        <v>8841.65</v>
      </c>
    </row>
    <row r="58" spans="1:8" ht="13.5" customHeight="1" thickBot="1" thickTop="1">
      <c r="A58" s="195" t="s">
        <v>48</v>
      </c>
      <c r="B58" s="236" t="str">
        <f>B14</f>
        <v>2,0 2WD</v>
      </c>
      <c r="C58" s="14" t="s">
        <v>1</v>
      </c>
      <c r="D58" s="238"/>
      <c r="E58" s="238"/>
      <c r="F58" s="238"/>
      <c r="G58" s="238"/>
      <c r="H58" s="33">
        <v>0</v>
      </c>
    </row>
    <row r="59" spans="1:8" ht="14.25" thickBot="1" thickTop="1">
      <c r="A59" s="191"/>
      <c r="B59" s="237"/>
      <c r="C59" s="15" t="s">
        <v>38</v>
      </c>
      <c r="D59" s="235"/>
      <c r="E59" s="235"/>
      <c r="F59" s="235"/>
      <c r="G59" s="235"/>
      <c r="H59" s="33">
        <f>H51+G12</f>
        <v>9958.85</v>
      </c>
    </row>
    <row r="60" spans="1:8" ht="14.25" thickBot="1" thickTop="1">
      <c r="A60" s="191"/>
      <c r="B60" s="239" t="str">
        <f>B23</f>
        <v>2,0 4WD</v>
      </c>
      <c r="C60" s="15" t="s">
        <v>1</v>
      </c>
      <c r="D60" s="235"/>
      <c r="E60" s="235"/>
      <c r="F60" s="235"/>
      <c r="G60" s="232"/>
      <c r="H60" s="33">
        <v>0</v>
      </c>
    </row>
    <row r="61" spans="1:8" ht="14.25" thickBot="1" thickTop="1">
      <c r="A61" s="191"/>
      <c r="B61" s="239"/>
      <c r="C61" s="15" t="s">
        <v>38</v>
      </c>
      <c r="D61" s="235"/>
      <c r="E61" s="235"/>
      <c r="F61" s="235"/>
      <c r="G61" s="232"/>
      <c r="H61" s="59">
        <f>H53+G12</f>
        <v>10238.15</v>
      </c>
    </row>
    <row r="62" spans="1:8" ht="14.25" thickBot="1" thickTop="1">
      <c r="A62" s="191"/>
      <c r="B62" s="205" t="str">
        <f>B32</f>
        <v>2,4 4WD</v>
      </c>
      <c r="C62" s="15" t="s">
        <v>1</v>
      </c>
      <c r="D62" s="235"/>
      <c r="E62" s="235"/>
      <c r="F62" s="235"/>
      <c r="G62" s="232"/>
      <c r="H62" s="33">
        <v>0</v>
      </c>
    </row>
    <row r="63" spans="1:8" ht="14.25" thickBot="1" thickTop="1">
      <c r="A63" s="191"/>
      <c r="B63" s="206"/>
      <c r="C63" s="15" t="s">
        <v>38</v>
      </c>
      <c r="D63" s="235"/>
      <c r="E63" s="235"/>
      <c r="F63" s="235"/>
      <c r="G63" s="232"/>
      <c r="H63" s="33">
        <f>H55+G12</f>
        <v>10409.45</v>
      </c>
    </row>
    <row r="64" spans="1:8" ht="14.25" thickBot="1" thickTop="1">
      <c r="A64" s="196"/>
      <c r="B64" s="198" t="str">
        <f>B56</f>
        <v>3,0 4WD</v>
      </c>
      <c r="C64" s="1" t="s">
        <v>1</v>
      </c>
      <c r="H64" s="31">
        <v>0</v>
      </c>
    </row>
    <row r="65" spans="1:8" ht="14.25" thickBot="1" thickTop="1">
      <c r="A65" s="197"/>
      <c r="B65" s="194"/>
      <c r="C65" s="16" t="s">
        <v>2</v>
      </c>
      <c r="D65" s="11"/>
      <c r="E65" s="11"/>
      <c r="F65" s="11"/>
      <c r="G65" s="84"/>
      <c r="H65" s="31">
        <f>H57+G12</f>
        <v>10238.15</v>
      </c>
    </row>
    <row r="66" ht="13.5" thickTop="1"/>
  </sheetData>
  <sheetProtection/>
  <mergeCells count="64">
    <mergeCell ref="B50:B51"/>
    <mergeCell ref="C14:C16"/>
    <mergeCell ref="B23:B31"/>
    <mergeCell ref="G7:H7"/>
    <mergeCell ref="G8:H8"/>
    <mergeCell ref="G10:H10"/>
    <mergeCell ref="B41:B49"/>
    <mergeCell ref="G11:H11"/>
    <mergeCell ref="B11:C11"/>
    <mergeCell ref="E11:F11"/>
    <mergeCell ref="E43:G43"/>
    <mergeCell ref="E12:F12"/>
    <mergeCell ref="G12:H12"/>
    <mergeCell ref="A3:A10"/>
    <mergeCell ref="E25:G25"/>
    <mergeCell ref="E31:G31"/>
    <mergeCell ref="A14:A49"/>
    <mergeCell ref="G4:H4"/>
    <mergeCell ref="G3:H3"/>
    <mergeCell ref="A11:A12"/>
    <mergeCell ref="D61:G61"/>
    <mergeCell ref="D60:G60"/>
    <mergeCell ref="B52:B53"/>
    <mergeCell ref="B32:B40"/>
    <mergeCell ref="E40:G40"/>
    <mergeCell ref="C32:C34"/>
    <mergeCell ref="E34:G34"/>
    <mergeCell ref="D50:G50"/>
    <mergeCell ref="C35:C40"/>
    <mergeCell ref="D51:G51"/>
    <mergeCell ref="C23:C25"/>
    <mergeCell ref="B14:B22"/>
    <mergeCell ref="C41:C43"/>
    <mergeCell ref="C44:C49"/>
    <mergeCell ref="D62:G62"/>
    <mergeCell ref="D63:G63"/>
    <mergeCell ref="B58:B59"/>
    <mergeCell ref="D58:G58"/>
    <mergeCell ref="B60:B61"/>
    <mergeCell ref="D59:G59"/>
    <mergeCell ref="E22:G22"/>
    <mergeCell ref="G5:H5"/>
    <mergeCell ref="G6:H6"/>
    <mergeCell ref="E3:F10"/>
    <mergeCell ref="B9:B10"/>
    <mergeCell ref="G9:H9"/>
    <mergeCell ref="C17:C22"/>
    <mergeCell ref="B12:C12"/>
    <mergeCell ref="E2:F2"/>
    <mergeCell ref="B5:B6"/>
    <mergeCell ref="B7:B8"/>
    <mergeCell ref="D1:H1"/>
    <mergeCell ref="G2:H2"/>
    <mergeCell ref="E16:G16"/>
    <mergeCell ref="A50:A57"/>
    <mergeCell ref="B56:B57"/>
    <mergeCell ref="A58:A65"/>
    <mergeCell ref="B64:B65"/>
    <mergeCell ref="A2:C2"/>
    <mergeCell ref="A1:C1"/>
    <mergeCell ref="B3:B4"/>
    <mergeCell ref="B62:B63"/>
    <mergeCell ref="B54:B55"/>
    <mergeCell ref="C26:C3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97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0.375" style="6" customWidth="1"/>
    <col min="2" max="2" width="10.00390625" style="6" bestFit="1" customWidth="1"/>
    <col min="3" max="3" width="14.125" style="6" bestFit="1" customWidth="1"/>
    <col min="4" max="4" width="23.375" style="6" customWidth="1"/>
    <col min="5" max="5" width="23.75390625" style="6" customWidth="1"/>
    <col min="6" max="6" width="16.625" style="6" customWidth="1"/>
    <col min="7" max="7" width="14.125" style="39" customWidth="1"/>
    <col min="8" max="8" width="11.75390625" style="39" customWidth="1"/>
    <col min="9" max="16384" width="9.125" style="6" customWidth="1"/>
  </cols>
  <sheetData>
    <row r="1" spans="1:8" ht="17.25" thickBot="1" thickTop="1">
      <c r="A1" s="363" t="str">
        <f>ТО15000!A1</f>
        <v>Outlander RE</v>
      </c>
      <c r="B1" s="364"/>
      <c r="C1" s="364"/>
      <c r="D1" s="365" t="s">
        <v>26</v>
      </c>
      <c r="E1" s="365"/>
      <c r="F1" s="253"/>
      <c r="G1" s="365"/>
      <c r="H1" s="366"/>
    </row>
    <row r="2" spans="1:8" ht="16.5" thickBot="1" thickTop="1">
      <c r="A2" s="305"/>
      <c r="B2" s="306"/>
      <c r="C2" s="307"/>
      <c r="D2" s="162" t="s">
        <v>12</v>
      </c>
      <c r="E2" s="367" t="s">
        <v>45</v>
      </c>
      <c r="F2" s="368"/>
      <c r="G2" s="371" t="s">
        <v>40</v>
      </c>
      <c r="H2" s="372"/>
    </row>
    <row r="3" spans="1:21" ht="13.5" thickTop="1">
      <c r="A3" s="191" t="s">
        <v>37</v>
      </c>
      <c r="B3" s="204" t="str">
        <f>ТО135000!B3</f>
        <v>2,0 2WD</v>
      </c>
      <c r="C3" s="42"/>
      <c r="D3" s="163"/>
      <c r="E3" s="361">
        <f>ТО15000!E3</f>
        <v>2793</v>
      </c>
      <c r="F3" s="362"/>
      <c r="G3" s="217">
        <f>D3*E3</f>
        <v>0</v>
      </c>
      <c r="H3" s="218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2.75">
      <c r="A4" s="191"/>
      <c r="B4" s="275"/>
      <c r="C4" s="20" t="s">
        <v>38</v>
      </c>
      <c r="D4" s="156">
        <v>3.8</v>
      </c>
      <c r="E4" s="227"/>
      <c r="F4" s="318"/>
      <c r="G4" s="223">
        <f>D4*E3</f>
        <v>10613.4</v>
      </c>
      <c r="H4" s="232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2.75">
      <c r="A5" s="191"/>
      <c r="B5" s="276" t="str">
        <f>ТО135000!B5</f>
        <v>2,0 4WD</v>
      </c>
      <c r="C5" s="20"/>
      <c r="D5" s="156"/>
      <c r="E5" s="227"/>
      <c r="F5" s="318"/>
      <c r="G5" s="223">
        <f>D5*E3</f>
        <v>0</v>
      </c>
      <c r="H5" s="232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2.75">
      <c r="A6" s="191"/>
      <c r="B6" s="276"/>
      <c r="C6" s="20" t="s">
        <v>38</v>
      </c>
      <c r="D6" s="156">
        <v>4.1</v>
      </c>
      <c r="E6" s="227"/>
      <c r="F6" s="318"/>
      <c r="G6" s="223">
        <f>D6*E3</f>
        <v>11451.3</v>
      </c>
      <c r="H6" s="232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191"/>
      <c r="B7" s="276" t="str">
        <f>ТО15000!B7</f>
        <v>2,4 4WD</v>
      </c>
      <c r="C7" s="20"/>
      <c r="D7" s="164"/>
      <c r="E7" s="227"/>
      <c r="F7" s="318"/>
      <c r="G7" s="223">
        <f>D7*E3</f>
        <v>0</v>
      </c>
      <c r="H7" s="232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2.75">
      <c r="A8" s="191"/>
      <c r="B8" s="276"/>
      <c r="C8" s="20" t="s">
        <v>38</v>
      </c>
      <c r="D8" s="156">
        <v>4.1</v>
      </c>
      <c r="E8" s="227"/>
      <c r="F8" s="318"/>
      <c r="G8" s="265">
        <f>D8*E3</f>
        <v>11451.3</v>
      </c>
      <c r="H8" s="26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2.75">
      <c r="A9" s="191"/>
      <c r="B9" s="198" t="s">
        <v>61</v>
      </c>
      <c r="C9" s="20"/>
      <c r="D9" s="156"/>
      <c r="E9" s="227"/>
      <c r="F9" s="318"/>
      <c r="G9" s="223">
        <v>0</v>
      </c>
      <c r="H9" s="22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3.5" thickBot="1">
      <c r="A10" s="192"/>
      <c r="B10" s="339"/>
      <c r="C10" s="166" t="s">
        <v>2</v>
      </c>
      <c r="D10" s="165">
        <v>4.1</v>
      </c>
      <c r="E10" s="337"/>
      <c r="F10" s="320"/>
      <c r="G10" s="244">
        <f>E3*D10</f>
        <v>11451.3</v>
      </c>
      <c r="H10" s="338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3.5" thickTop="1">
      <c r="A11" s="195" t="s">
        <v>11</v>
      </c>
      <c r="B11" s="253"/>
      <c r="C11" s="253"/>
      <c r="D11" s="4"/>
      <c r="E11" s="229"/>
      <c r="F11" s="228"/>
      <c r="G11" s="281"/>
      <c r="H11" s="220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thickBot="1">
      <c r="A12" s="192"/>
      <c r="B12" s="233" t="s">
        <v>10</v>
      </c>
      <c r="C12" s="233"/>
      <c r="D12" s="5">
        <f>ТО15000!D12</f>
        <v>0.5</v>
      </c>
      <c r="E12" s="233">
        <f>E3</f>
        <v>2793</v>
      </c>
      <c r="F12" s="231"/>
      <c r="G12" s="244">
        <f>D12*E12</f>
        <v>1396.5</v>
      </c>
      <c r="H12" s="222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8" ht="39" thickTop="1">
      <c r="A13" s="40"/>
      <c r="B13" s="17"/>
      <c r="C13" s="17"/>
      <c r="D13" s="17" t="s">
        <v>4</v>
      </c>
      <c r="E13" s="17" t="s">
        <v>7</v>
      </c>
      <c r="F13" s="17" t="s">
        <v>13</v>
      </c>
      <c r="G13" s="71" t="s">
        <v>8</v>
      </c>
      <c r="H13" s="70" t="s">
        <v>46</v>
      </c>
    </row>
    <row r="14" spans="1:8" ht="12.75">
      <c r="A14" s="191" t="s">
        <v>64</v>
      </c>
      <c r="B14" s="209" t="str">
        <f>B3</f>
        <v>2,0 2WD</v>
      </c>
      <c r="C14" s="209"/>
      <c r="D14" s="4"/>
      <c r="E14" s="4"/>
      <c r="F14" s="4"/>
      <c r="G14" s="46"/>
      <c r="H14" s="35">
        <f>F14*G14</f>
        <v>0</v>
      </c>
    </row>
    <row r="15" spans="1:8" ht="13.5" thickBot="1">
      <c r="A15" s="191"/>
      <c r="B15" s="209"/>
      <c r="C15" s="209"/>
      <c r="D15" s="4"/>
      <c r="E15" s="4"/>
      <c r="F15" s="4"/>
      <c r="G15" s="46"/>
      <c r="H15" s="35">
        <f>F15*G15</f>
        <v>0</v>
      </c>
    </row>
    <row r="16" spans="1:8" ht="14.25" thickBot="1" thickTop="1">
      <c r="A16" s="191"/>
      <c r="B16" s="209"/>
      <c r="C16" s="210"/>
      <c r="D16" s="22" t="s">
        <v>9</v>
      </c>
      <c r="E16" s="369"/>
      <c r="F16" s="369"/>
      <c r="G16" s="370"/>
      <c r="H16" s="36">
        <f>SUM(H14:H15)</f>
        <v>0</v>
      </c>
    </row>
    <row r="17" spans="1:8" ht="13.5" thickTop="1">
      <c r="A17" s="191"/>
      <c r="B17" s="209"/>
      <c r="C17" s="208" t="s">
        <v>38</v>
      </c>
      <c r="D17" s="2" t="s">
        <v>3</v>
      </c>
      <c r="E17" s="8" t="s">
        <v>57</v>
      </c>
      <c r="F17" s="8">
        <v>4.3</v>
      </c>
      <c r="G17" s="45">
        <f>'[1]Масла и технические жидкости'!$C$27</f>
        <v>571</v>
      </c>
      <c r="H17" s="35">
        <f>F17*G17</f>
        <v>2455.2999999999997</v>
      </c>
    </row>
    <row r="18" spans="1:8" ht="12.75">
      <c r="A18" s="191"/>
      <c r="B18" s="209"/>
      <c r="C18" s="209"/>
      <c r="D18" s="2" t="s">
        <v>5</v>
      </c>
      <c r="E18" s="2" t="str">
        <f>'[1]Запчасти'!$B$268</f>
        <v>MZ690070</v>
      </c>
      <c r="F18" s="2">
        <v>1</v>
      </c>
      <c r="G18" s="44">
        <f>'[1]Запчасти'!$C$268</f>
        <v>483.1</v>
      </c>
      <c r="H18" s="35">
        <f aca="true" t="shared" si="0" ref="H18:H27">F18*G18</f>
        <v>483.1</v>
      </c>
    </row>
    <row r="19" spans="1:8" ht="12.75">
      <c r="A19" s="191"/>
      <c r="B19" s="209"/>
      <c r="C19" s="209"/>
      <c r="D19" s="2" t="s">
        <v>6</v>
      </c>
      <c r="E19" s="2" t="str">
        <f>'[1]Запчасти'!$B$273</f>
        <v>7803A005</v>
      </c>
      <c r="F19" s="2">
        <v>1</v>
      </c>
      <c r="G19" s="44">
        <f>'[1]Запчасти'!$C$273</f>
        <v>1108.84</v>
      </c>
      <c r="H19" s="35">
        <f t="shared" si="0"/>
        <v>1108.84</v>
      </c>
    </row>
    <row r="20" spans="1:8" ht="25.5">
      <c r="A20" s="191"/>
      <c r="B20" s="209"/>
      <c r="C20" s="209"/>
      <c r="D20" s="19" t="s">
        <v>39</v>
      </c>
      <c r="E20" s="2" t="str">
        <f>'[1]Запчасти'!$B$269</f>
        <v>MD050317</v>
      </c>
      <c r="F20" s="2">
        <v>1</v>
      </c>
      <c r="G20" s="44">
        <f>'[1]Запчасти'!$C$269</f>
        <v>46.31</v>
      </c>
      <c r="H20" s="35">
        <v>0</v>
      </c>
    </row>
    <row r="21" spans="1:8" ht="25.5">
      <c r="A21" s="191"/>
      <c r="B21" s="209"/>
      <c r="C21" s="209"/>
      <c r="D21" s="19" t="s">
        <v>16</v>
      </c>
      <c r="E21" s="4" t="str">
        <f>'[1]Масла и технические жидкости'!$B$6</f>
        <v>Mobil DOT4</v>
      </c>
      <c r="F21" s="4">
        <v>1</v>
      </c>
      <c r="G21" s="46">
        <f>'[1]Масла и технические жидкости'!$C$6</f>
        <v>262.5</v>
      </c>
      <c r="H21" s="35">
        <f t="shared" si="0"/>
        <v>262.5</v>
      </c>
    </row>
    <row r="22" spans="1:8" ht="12.75">
      <c r="A22" s="191"/>
      <c r="B22" s="209"/>
      <c r="C22" s="209"/>
      <c r="D22" s="2" t="s">
        <v>17</v>
      </c>
      <c r="E22" s="4" t="str">
        <f>'[1]Запчасти'!$B$272</f>
        <v>MR968274</v>
      </c>
      <c r="F22" s="4">
        <v>1</v>
      </c>
      <c r="G22" s="46">
        <f>'[1]Запчасти'!$C$272</f>
        <v>1728.86</v>
      </c>
      <c r="H22" s="35">
        <f t="shared" si="0"/>
        <v>1728.86</v>
      </c>
    </row>
    <row r="23" spans="1:8" ht="12.75">
      <c r="A23" s="191"/>
      <c r="B23" s="209"/>
      <c r="C23" s="209"/>
      <c r="D23" s="2" t="s">
        <v>49</v>
      </c>
      <c r="E23" s="2" t="str">
        <f>'[1]Масла и технические жидкости'!$B$30</f>
        <v>CVTF-J4</v>
      </c>
      <c r="F23" s="2">
        <v>11</v>
      </c>
      <c r="G23" s="44">
        <f>'[1]Масла и технические жидкости'!$C$30</f>
        <v>937.62</v>
      </c>
      <c r="H23" s="35">
        <f t="shared" si="0"/>
        <v>10313.82</v>
      </c>
    </row>
    <row r="24" spans="1:8" ht="25.5">
      <c r="A24" s="191"/>
      <c r="B24" s="209"/>
      <c r="C24" s="209"/>
      <c r="D24" s="19" t="s">
        <v>44</v>
      </c>
      <c r="E24" s="2" t="str">
        <f>'[1]Запчасти'!$B$277</f>
        <v>2705A013</v>
      </c>
      <c r="F24" s="2">
        <v>1</v>
      </c>
      <c r="G24" s="44">
        <f>'[1]Запчасти'!$C$277</f>
        <v>153.06</v>
      </c>
      <c r="H24" s="35">
        <f t="shared" si="0"/>
        <v>153.06</v>
      </c>
    </row>
    <row r="25" spans="1:8" ht="12.75">
      <c r="A25" s="191"/>
      <c r="B25" s="209"/>
      <c r="C25" s="209"/>
      <c r="D25" s="19" t="s">
        <v>60</v>
      </c>
      <c r="E25" s="2" t="str">
        <f>'[1]Запчасти'!$B$281</f>
        <v>2824A006</v>
      </c>
      <c r="F25" s="2">
        <v>1</v>
      </c>
      <c r="G25" s="44">
        <f>'[1]Запчасти'!$C$281</f>
        <v>1224.25</v>
      </c>
      <c r="H25" s="35">
        <f t="shared" si="0"/>
        <v>1224.25</v>
      </c>
    </row>
    <row r="26" spans="1:8" ht="25.5">
      <c r="A26" s="191"/>
      <c r="B26" s="209"/>
      <c r="C26" s="209"/>
      <c r="D26" s="19" t="s">
        <v>59</v>
      </c>
      <c r="E26" s="2" t="str">
        <f>'[1]Запчасти'!$B$282</f>
        <v>2920A096</v>
      </c>
      <c r="F26" s="2">
        <v>1</v>
      </c>
      <c r="G26" s="44">
        <f>'[1]Запчасти'!$C$282</f>
        <v>195.54</v>
      </c>
      <c r="H26" s="35">
        <f t="shared" si="0"/>
        <v>195.54</v>
      </c>
    </row>
    <row r="27" spans="1:8" ht="13.5" thickBot="1">
      <c r="A27" s="191"/>
      <c r="B27" s="209"/>
      <c r="C27" s="209"/>
      <c r="D27" s="4"/>
      <c r="E27" s="4"/>
      <c r="F27" s="4"/>
      <c r="G27" s="46"/>
      <c r="H27" s="35">
        <f t="shared" si="0"/>
        <v>0</v>
      </c>
    </row>
    <row r="28" spans="1:8" ht="14.25" thickBot="1" thickTop="1">
      <c r="A28" s="191"/>
      <c r="B28" s="234"/>
      <c r="C28" s="210"/>
      <c r="D28" s="22"/>
      <c r="E28" s="369"/>
      <c r="F28" s="369"/>
      <c r="G28" s="370"/>
      <c r="H28" s="36">
        <f>SUM(H17:H27)</f>
        <v>17925.27</v>
      </c>
    </row>
    <row r="29" spans="1:8" ht="13.5" thickTop="1">
      <c r="A29" s="191"/>
      <c r="B29" s="240" t="str">
        <f>B5</f>
        <v>2,0 4WD</v>
      </c>
      <c r="C29" s="209"/>
      <c r="D29" s="4"/>
      <c r="E29" s="4"/>
      <c r="F29" s="4"/>
      <c r="G29" s="46"/>
      <c r="H29" s="35">
        <f>F29*G29</f>
        <v>0</v>
      </c>
    </row>
    <row r="30" spans="1:8" ht="13.5" thickBot="1">
      <c r="A30" s="191"/>
      <c r="B30" s="240"/>
      <c r="C30" s="209"/>
      <c r="D30" s="4"/>
      <c r="E30" s="4"/>
      <c r="F30" s="4"/>
      <c r="G30" s="46"/>
      <c r="H30" s="35">
        <f>F30*G30</f>
        <v>0</v>
      </c>
    </row>
    <row r="31" spans="1:8" ht="14.25" thickBot="1" thickTop="1">
      <c r="A31" s="191"/>
      <c r="B31" s="240"/>
      <c r="C31" s="210"/>
      <c r="D31" s="22"/>
      <c r="E31" s="369"/>
      <c r="F31" s="369"/>
      <c r="G31" s="370"/>
      <c r="H31" s="36">
        <f>SUM(H29:H30)</f>
        <v>0</v>
      </c>
    </row>
    <row r="32" spans="1:8" ht="13.5" thickTop="1">
      <c r="A32" s="191"/>
      <c r="B32" s="240"/>
      <c r="C32" s="208" t="s">
        <v>38</v>
      </c>
      <c r="D32" s="2" t="s">
        <v>3</v>
      </c>
      <c r="E32" s="8" t="s">
        <v>57</v>
      </c>
      <c r="F32" s="8">
        <v>4.3</v>
      </c>
      <c r="G32" s="45">
        <f>'[1]Масла и технические жидкости'!$C$27</f>
        <v>571</v>
      </c>
      <c r="H32" s="35">
        <f>G32*F32</f>
        <v>2455.2999999999997</v>
      </c>
    </row>
    <row r="33" spans="1:8" ht="12.75">
      <c r="A33" s="191"/>
      <c r="B33" s="240"/>
      <c r="C33" s="209"/>
      <c r="D33" s="2" t="s">
        <v>5</v>
      </c>
      <c r="E33" s="2" t="str">
        <f>'[1]Запчасти'!$B$268</f>
        <v>MZ690070</v>
      </c>
      <c r="F33" s="2">
        <v>1</v>
      </c>
      <c r="G33" s="48">
        <f>'[1]Запчасти'!$C$268</f>
        <v>483.1</v>
      </c>
      <c r="H33" s="35">
        <f aca="true" t="shared" si="1" ref="H33:H45">G33*F33</f>
        <v>483.1</v>
      </c>
    </row>
    <row r="34" spans="1:8" ht="12.75">
      <c r="A34" s="191"/>
      <c r="B34" s="240"/>
      <c r="C34" s="209"/>
      <c r="D34" s="2" t="s">
        <v>6</v>
      </c>
      <c r="E34" s="2" t="str">
        <f>'[1]Запчасти'!$B$273</f>
        <v>7803A005</v>
      </c>
      <c r="F34" s="2">
        <v>1</v>
      </c>
      <c r="G34" s="44">
        <f>'[1]Запчасти'!$C$273</f>
        <v>1108.84</v>
      </c>
      <c r="H34" s="35">
        <f t="shared" si="1"/>
        <v>1108.84</v>
      </c>
    </row>
    <row r="35" spans="1:8" ht="25.5">
      <c r="A35" s="191"/>
      <c r="B35" s="240"/>
      <c r="C35" s="209"/>
      <c r="D35" s="19" t="s">
        <v>39</v>
      </c>
      <c r="E35" s="2" t="str">
        <f>'[1]Запчасти'!$B$269</f>
        <v>MD050317</v>
      </c>
      <c r="F35" s="2">
        <v>1</v>
      </c>
      <c r="G35" s="44">
        <f>'[1]Запчасти'!$C$269</f>
        <v>46.31</v>
      </c>
      <c r="H35" s="35">
        <f t="shared" si="1"/>
        <v>46.31</v>
      </c>
    </row>
    <row r="36" spans="1:8" ht="25.5">
      <c r="A36" s="191"/>
      <c r="B36" s="240"/>
      <c r="C36" s="209"/>
      <c r="D36" s="19" t="s">
        <v>16</v>
      </c>
      <c r="E36" s="4" t="str">
        <f>'[1]Масла и технические жидкости'!$B$6</f>
        <v>Mobil DOT4</v>
      </c>
      <c r="F36" s="4">
        <v>1</v>
      </c>
      <c r="G36" s="46">
        <f>'[1]Масла и технические жидкости'!$C$6</f>
        <v>262.5</v>
      </c>
      <c r="H36" s="35">
        <f t="shared" si="1"/>
        <v>262.5</v>
      </c>
    </row>
    <row r="37" spans="1:8" ht="12.75">
      <c r="A37" s="191"/>
      <c r="B37" s="240"/>
      <c r="C37" s="209"/>
      <c r="D37" s="2" t="s">
        <v>17</v>
      </c>
      <c r="E37" s="4" t="str">
        <f>'[1]Запчасти'!$B$272</f>
        <v>MR968274</v>
      </c>
      <c r="F37" s="4">
        <v>1</v>
      </c>
      <c r="G37" s="46">
        <f>'[1]Запчасти'!$C$272</f>
        <v>1728.86</v>
      </c>
      <c r="H37" s="35">
        <f t="shared" si="1"/>
        <v>1728.86</v>
      </c>
    </row>
    <row r="38" spans="1:8" ht="12.75">
      <c r="A38" s="191"/>
      <c r="B38" s="240"/>
      <c r="C38" s="209"/>
      <c r="D38" s="2" t="s">
        <v>49</v>
      </c>
      <c r="E38" s="2" t="str">
        <f>'[1]Масла и технические жидкости'!$B$30</f>
        <v>CVTF-J4</v>
      </c>
      <c r="F38" s="2">
        <v>11</v>
      </c>
      <c r="G38" s="44">
        <f>'[1]Масла и технические жидкости'!$C$30</f>
        <v>937.62</v>
      </c>
      <c r="H38" s="35">
        <f t="shared" si="1"/>
        <v>10313.82</v>
      </c>
    </row>
    <row r="39" spans="1:8" ht="25.5">
      <c r="A39" s="191"/>
      <c r="B39" s="240"/>
      <c r="C39" s="209"/>
      <c r="D39" s="19" t="s">
        <v>44</v>
      </c>
      <c r="E39" s="2" t="str">
        <f>'[1]Запчасти'!$B$277</f>
        <v>2705A013</v>
      </c>
      <c r="F39" s="2">
        <v>1</v>
      </c>
      <c r="G39" s="44">
        <f>'[1]Запчасти'!$C$277</f>
        <v>153.06</v>
      </c>
      <c r="H39" s="35">
        <f t="shared" si="1"/>
        <v>153.06</v>
      </c>
    </row>
    <row r="40" spans="1:8" ht="25.5">
      <c r="A40" s="191"/>
      <c r="B40" s="240"/>
      <c r="C40" s="209"/>
      <c r="D40" s="2" t="s">
        <v>43</v>
      </c>
      <c r="E40" s="19" t="str">
        <f>'[1]Масла и технические жидкости'!$B$31</f>
        <v>Hypoid Gear Oil SAE 80 GL-5</v>
      </c>
      <c r="F40" s="2">
        <v>0.47</v>
      </c>
      <c r="G40" s="44">
        <f>'[1]Масла и технические жидкости'!$C$31</f>
        <v>831</v>
      </c>
      <c r="H40" s="35">
        <f t="shared" si="1"/>
        <v>390.57</v>
      </c>
    </row>
    <row r="41" spans="1:8" ht="25.5">
      <c r="A41" s="191"/>
      <c r="B41" s="240"/>
      <c r="C41" s="209"/>
      <c r="D41" s="19" t="s">
        <v>50</v>
      </c>
      <c r="E41" s="2" t="str">
        <f>'[1]Запчасти'!$B$278</f>
        <v>3200A102</v>
      </c>
      <c r="F41" s="2">
        <v>1</v>
      </c>
      <c r="G41" s="44">
        <f>'[1]Запчасти'!$C$278</f>
        <v>159.07</v>
      </c>
      <c r="H41" s="35">
        <f t="shared" si="1"/>
        <v>159.07</v>
      </c>
    </row>
    <row r="42" spans="1:8" ht="25.5">
      <c r="A42" s="191"/>
      <c r="B42" s="240"/>
      <c r="C42" s="209"/>
      <c r="D42" s="19" t="s">
        <v>51</v>
      </c>
      <c r="E42" s="2" t="str">
        <f>'[1]Запчасти'!$B$279</f>
        <v>MF660036</v>
      </c>
      <c r="F42" s="2">
        <v>1</v>
      </c>
      <c r="G42" s="44">
        <f>'[1]Запчасти'!$C$279</f>
        <v>36.85</v>
      </c>
      <c r="H42" s="35">
        <f t="shared" si="1"/>
        <v>36.85</v>
      </c>
    </row>
    <row r="43" spans="1:8" ht="12.75">
      <c r="A43" s="191"/>
      <c r="B43" s="240"/>
      <c r="C43" s="209"/>
      <c r="D43" s="19" t="s">
        <v>60</v>
      </c>
      <c r="E43" s="2" t="str">
        <f>'[1]Запчасти'!$B$281</f>
        <v>2824A006</v>
      </c>
      <c r="F43" s="2">
        <v>1</v>
      </c>
      <c r="G43" s="44">
        <f>'[1]Запчасти'!$C$281</f>
        <v>1224.25</v>
      </c>
      <c r="H43" s="35">
        <f t="shared" si="1"/>
        <v>1224.25</v>
      </c>
    </row>
    <row r="44" spans="1:8" ht="25.5">
      <c r="A44" s="191"/>
      <c r="B44" s="240"/>
      <c r="C44" s="209"/>
      <c r="D44" s="19" t="s">
        <v>59</v>
      </c>
      <c r="E44" s="2" t="str">
        <f>'[1]Запчасти'!$B$282</f>
        <v>2920A096</v>
      </c>
      <c r="F44" s="2">
        <v>1</v>
      </c>
      <c r="G44" s="44">
        <f>'[1]Запчасти'!$C$282</f>
        <v>195.54</v>
      </c>
      <c r="H44" s="35">
        <f t="shared" si="1"/>
        <v>195.54</v>
      </c>
    </row>
    <row r="45" spans="1:8" ht="13.5" thickBot="1">
      <c r="A45" s="191"/>
      <c r="B45" s="240"/>
      <c r="C45" s="209"/>
      <c r="D45" s="4"/>
      <c r="E45" s="4"/>
      <c r="F45" s="4"/>
      <c r="G45" s="46"/>
      <c r="H45" s="35">
        <f t="shared" si="1"/>
        <v>0</v>
      </c>
    </row>
    <row r="46" spans="1:8" ht="14.25" thickBot="1" thickTop="1">
      <c r="A46" s="191"/>
      <c r="B46" s="241"/>
      <c r="C46" s="210"/>
      <c r="D46" s="22" t="s">
        <v>9</v>
      </c>
      <c r="E46" s="369"/>
      <c r="F46" s="369"/>
      <c r="G46" s="370"/>
      <c r="H46" s="36">
        <f>SUM(H32:H45)</f>
        <v>18558.07</v>
      </c>
    </row>
    <row r="47" spans="1:8" ht="13.5" thickTop="1">
      <c r="A47" s="191"/>
      <c r="B47" s="240" t="str">
        <f>B7</f>
        <v>2,4 4WD</v>
      </c>
      <c r="C47" s="209"/>
      <c r="D47" s="4"/>
      <c r="E47" s="4"/>
      <c r="F47" s="4"/>
      <c r="G47" s="46"/>
      <c r="H47" s="35">
        <f>F47*G47</f>
        <v>0</v>
      </c>
    </row>
    <row r="48" spans="1:8" ht="13.5" thickBot="1">
      <c r="A48" s="191"/>
      <c r="B48" s="240"/>
      <c r="C48" s="209"/>
      <c r="D48" s="4"/>
      <c r="E48" s="4"/>
      <c r="F48" s="4"/>
      <c r="G48" s="46"/>
      <c r="H48" s="35">
        <f>F48*G48</f>
        <v>0</v>
      </c>
    </row>
    <row r="49" spans="1:8" ht="14.25" thickBot="1" thickTop="1">
      <c r="A49" s="191"/>
      <c r="B49" s="240"/>
      <c r="C49" s="210"/>
      <c r="D49" s="22"/>
      <c r="E49" s="369"/>
      <c r="F49" s="369"/>
      <c r="G49" s="370"/>
      <c r="H49" s="36">
        <f>SUM(H47:H48)</f>
        <v>0</v>
      </c>
    </row>
    <row r="50" spans="1:8" ht="13.5" thickTop="1">
      <c r="A50" s="191"/>
      <c r="B50" s="240"/>
      <c r="C50" s="209" t="s">
        <v>38</v>
      </c>
      <c r="D50" s="2" t="s">
        <v>3</v>
      </c>
      <c r="E50" s="8" t="s">
        <v>57</v>
      </c>
      <c r="F50" s="8">
        <v>4.6</v>
      </c>
      <c r="G50" s="45">
        <f>'[1]Масла и технические жидкости'!$C$27</f>
        <v>571</v>
      </c>
      <c r="H50" s="35">
        <f>G50*F50</f>
        <v>2626.6</v>
      </c>
    </row>
    <row r="51" spans="1:8" ht="12.75">
      <c r="A51" s="191"/>
      <c r="B51" s="240"/>
      <c r="C51" s="209"/>
      <c r="D51" s="2" t="s">
        <v>5</v>
      </c>
      <c r="E51" s="2" t="str">
        <f>'[1]Запчасти'!$B$268</f>
        <v>MZ690070</v>
      </c>
      <c r="F51" s="2">
        <v>1</v>
      </c>
      <c r="G51" s="48">
        <f>'[1]Запчасти'!$C$268</f>
        <v>483.1</v>
      </c>
      <c r="H51" s="35">
        <f aca="true" t="shared" si="2" ref="H51:H63">G51*F51</f>
        <v>483.1</v>
      </c>
    </row>
    <row r="52" spans="1:8" ht="12.75">
      <c r="A52" s="191"/>
      <c r="B52" s="240"/>
      <c r="C52" s="209"/>
      <c r="D52" s="2" t="s">
        <v>6</v>
      </c>
      <c r="E52" s="2" t="str">
        <f>'[1]Запчасти'!$B$273</f>
        <v>7803A005</v>
      </c>
      <c r="F52" s="2">
        <v>1</v>
      </c>
      <c r="G52" s="44">
        <f>'[1]Запчасти'!$C$273</f>
        <v>1108.84</v>
      </c>
      <c r="H52" s="35">
        <f t="shared" si="2"/>
        <v>1108.84</v>
      </c>
    </row>
    <row r="53" spans="1:8" ht="25.5">
      <c r="A53" s="191"/>
      <c r="B53" s="240"/>
      <c r="C53" s="209"/>
      <c r="D53" s="19" t="s">
        <v>39</v>
      </c>
      <c r="E53" s="2" t="str">
        <f>'[1]Запчасти'!$B$269</f>
        <v>MD050317</v>
      </c>
      <c r="F53" s="2">
        <v>1</v>
      </c>
      <c r="G53" s="44">
        <f>'[1]Запчасти'!$C$269</f>
        <v>46.31</v>
      </c>
      <c r="H53" s="35">
        <f t="shared" si="2"/>
        <v>46.31</v>
      </c>
    </row>
    <row r="54" spans="1:8" ht="25.5">
      <c r="A54" s="191"/>
      <c r="B54" s="240"/>
      <c r="C54" s="209"/>
      <c r="D54" s="19" t="s">
        <v>16</v>
      </c>
      <c r="E54" s="4" t="str">
        <f>'[1]Масла и технические жидкости'!$B$6</f>
        <v>Mobil DOT4</v>
      </c>
      <c r="F54" s="4">
        <v>1</v>
      </c>
      <c r="G54" s="46">
        <f>'[1]Масла и технические жидкости'!$C$6</f>
        <v>262.5</v>
      </c>
      <c r="H54" s="35">
        <f t="shared" si="2"/>
        <v>262.5</v>
      </c>
    </row>
    <row r="55" spans="1:8" ht="12.75">
      <c r="A55" s="191"/>
      <c r="B55" s="240"/>
      <c r="C55" s="209"/>
      <c r="D55" s="2" t="s">
        <v>17</v>
      </c>
      <c r="E55" s="4" t="str">
        <f>'[1]Запчасти'!$B$272</f>
        <v>MR968274</v>
      </c>
      <c r="F55" s="4">
        <v>1</v>
      </c>
      <c r="G55" s="46">
        <f>'[1]Запчасти'!$C$272</f>
        <v>1728.86</v>
      </c>
      <c r="H55" s="35">
        <f t="shared" si="2"/>
        <v>1728.86</v>
      </c>
    </row>
    <row r="56" spans="1:8" ht="25.5">
      <c r="A56" s="191"/>
      <c r="B56" s="240"/>
      <c r="C56" s="209"/>
      <c r="D56" s="2" t="s">
        <v>43</v>
      </c>
      <c r="E56" s="21" t="str">
        <f>'[1]Масла и технические жидкости'!$B$31</f>
        <v>Hypoid Gear Oil SAE 80 GL-5</v>
      </c>
      <c r="F56" s="2">
        <v>0.47</v>
      </c>
      <c r="G56" s="44">
        <f>'[1]Масла и технические жидкости'!$C$31</f>
        <v>831</v>
      </c>
      <c r="H56" s="35">
        <f t="shared" si="2"/>
        <v>390.57</v>
      </c>
    </row>
    <row r="57" spans="1:8" ht="25.5">
      <c r="A57" s="191"/>
      <c r="B57" s="240"/>
      <c r="C57" s="209"/>
      <c r="D57" s="19" t="s">
        <v>50</v>
      </c>
      <c r="E57" s="4" t="str">
        <f>'[1]Запчасти'!$B$278</f>
        <v>3200A102</v>
      </c>
      <c r="F57" s="2">
        <v>1</v>
      </c>
      <c r="G57" s="44">
        <f>'[1]Запчасти'!$C$278</f>
        <v>159.07</v>
      </c>
      <c r="H57" s="35">
        <f t="shared" si="2"/>
        <v>159.07</v>
      </c>
    </row>
    <row r="58" spans="1:8" ht="25.5">
      <c r="A58" s="191"/>
      <c r="B58" s="240"/>
      <c r="C58" s="209"/>
      <c r="D58" s="19" t="s">
        <v>51</v>
      </c>
      <c r="E58" s="4" t="str">
        <f>'[1]Запчасти'!$B$279</f>
        <v>MF660036</v>
      </c>
      <c r="F58" s="2">
        <v>1</v>
      </c>
      <c r="G58" s="44">
        <f>'[1]Запчасти'!$C$279</f>
        <v>36.85</v>
      </c>
      <c r="H58" s="35">
        <f t="shared" si="2"/>
        <v>36.85</v>
      </c>
    </row>
    <row r="59" spans="1:8" ht="12.75">
      <c r="A59" s="191"/>
      <c r="B59" s="240"/>
      <c r="C59" s="209"/>
      <c r="D59" s="2" t="s">
        <v>49</v>
      </c>
      <c r="E59" s="2" t="str">
        <f>'[1]Масла и технические жидкости'!$B$30</f>
        <v>CVTF-J4</v>
      </c>
      <c r="F59" s="2">
        <v>11</v>
      </c>
      <c r="G59" s="44">
        <f>'[1]Масла и технические жидкости'!$C$30</f>
        <v>937.62</v>
      </c>
      <c r="H59" s="35">
        <f t="shared" si="2"/>
        <v>10313.82</v>
      </c>
    </row>
    <row r="60" spans="1:8" ht="25.5">
      <c r="A60" s="191"/>
      <c r="B60" s="240"/>
      <c r="C60" s="209"/>
      <c r="D60" s="19" t="s">
        <v>44</v>
      </c>
      <c r="E60" s="2" t="str">
        <f>'[1]Запчасти'!$B$277</f>
        <v>2705A013</v>
      </c>
      <c r="F60" s="2">
        <v>1</v>
      </c>
      <c r="G60" s="44">
        <f>'[1]Запчасти'!$C$277</f>
        <v>153.06</v>
      </c>
      <c r="H60" s="35">
        <f t="shared" si="2"/>
        <v>153.06</v>
      </c>
    </row>
    <row r="61" spans="1:8" ht="12.75">
      <c r="A61" s="191"/>
      <c r="B61" s="240"/>
      <c r="C61" s="209"/>
      <c r="D61" s="19" t="s">
        <v>60</v>
      </c>
      <c r="E61" s="2" t="str">
        <f>'[1]Запчасти'!$B$281</f>
        <v>2824A006</v>
      </c>
      <c r="F61" s="2">
        <v>1</v>
      </c>
      <c r="G61" s="44">
        <f>'[1]Запчасти'!$C$281</f>
        <v>1224.25</v>
      </c>
      <c r="H61" s="35">
        <f t="shared" si="2"/>
        <v>1224.25</v>
      </c>
    </row>
    <row r="62" spans="1:8" ht="25.5">
      <c r="A62" s="191"/>
      <c r="B62" s="240"/>
      <c r="C62" s="209"/>
      <c r="D62" s="19" t="s">
        <v>59</v>
      </c>
      <c r="E62" s="2" t="str">
        <f>'[1]Запчасти'!$B$282</f>
        <v>2920A096</v>
      </c>
      <c r="F62" s="2">
        <v>1</v>
      </c>
      <c r="G62" s="44">
        <f>'[1]Запчасти'!$C$282</f>
        <v>195.54</v>
      </c>
      <c r="H62" s="35">
        <f t="shared" si="2"/>
        <v>195.54</v>
      </c>
    </row>
    <row r="63" spans="1:8" ht="13.5" thickBot="1">
      <c r="A63" s="191"/>
      <c r="B63" s="240"/>
      <c r="C63" s="209"/>
      <c r="D63" s="4"/>
      <c r="E63" s="4"/>
      <c r="F63" s="4"/>
      <c r="G63" s="46"/>
      <c r="H63" s="35">
        <f t="shared" si="2"/>
        <v>0</v>
      </c>
    </row>
    <row r="64" spans="1:8" ht="14.25" thickBot="1" thickTop="1">
      <c r="A64" s="191"/>
      <c r="B64" s="241"/>
      <c r="C64" s="234"/>
      <c r="D64" s="100" t="s">
        <v>9</v>
      </c>
      <c r="E64" s="233"/>
      <c r="F64" s="233"/>
      <c r="G64" s="358"/>
      <c r="H64" s="36">
        <f>SUM(H50:H63)</f>
        <v>18729.370000000003</v>
      </c>
    </row>
    <row r="65" spans="1:8" ht="13.5" thickTop="1">
      <c r="A65" s="191"/>
      <c r="B65" s="251" t="s">
        <v>61</v>
      </c>
      <c r="C65" s="323"/>
      <c r="D65" s="4"/>
      <c r="E65" s="4"/>
      <c r="F65" s="4"/>
      <c r="G65" s="4"/>
      <c r="H65" s="35">
        <f>F65*G65</f>
        <v>0</v>
      </c>
    </row>
    <row r="66" spans="1:8" ht="13.5" thickBot="1">
      <c r="A66" s="191"/>
      <c r="B66" s="259"/>
      <c r="C66" s="209"/>
      <c r="D66" s="4"/>
      <c r="E66" s="4"/>
      <c r="F66" s="4"/>
      <c r="G66" s="4"/>
      <c r="H66" s="35">
        <f>F66*G66</f>
        <v>0</v>
      </c>
    </row>
    <row r="67" spans="1:8" ht="14.25" thickBot="1" thickTop="1">
      <c r="A67" s="191"/>
      <c r="B67" s="259"/>
      <c r="C67" s="210"/>
      <c r="D67" s="149" t="s">
        <v>9</v>
      </c>
      <c r="E67" s="22"/>
      <c r="F67" s="22"/>
      <c r="G67" s="157"/>
      <c r="H67" s="36">
        <f>SUM(H65:H66)</f>
        <v>0</v>
      </c>
    </row>
    <row r="68" spans="1:8" ht="13.5" thickTop="1">
      <c r="A68" s="191"/>
      <c r="B68" s="259"/>
      <c r="C68" s="209" t="s">
        <v>2</v>
      </c>
      <c r="D68" s="2" t="s">
        <v>3</v>
      </c>
      <c r="E68" s="4" t="s">
        <v>57</v>
      </c>
      <c r="F68" s="4">
        <v>4.3</v>
      </c>
      <c r="G68" s="46">
        <f>'[1]Масла и технические жидкости'!$C$27</f>
        <v>571</v>
      </c>
      <c r="H68" s="109">
        <f aca="true" t="shared" si="3" ref="H68:H78">G68*F68</f>
        <v>2455.2999999999997</v>
      </c>
    </row>
    <row r="69" spans="1:8" ht="12.75">
      <c r="A69" s="191"/>
      <c r="B69" s="259"/>
      <c r="C69" s="209"/>
      <c r="D69" s="2" t="s">
        <v>5</v>
      </c>
      <c r="E69" s="4" t="str">
        <f>'[1]Запчасти'!$B$268</f>
        <v>MZ690070</v>
      </c>
      <c r="F69" s="4">
        <v>1</v>
      </c>
      <c r="G69" s="4">
        <f>'[1]Запчасти'!$C$268</f>
        <v>483.1</v>
      </c>
      <c r="H69" s="35">
        <f t="shared" si="3"/>
        <v>483.1</v>
      </c>
    </row>
    <row r="70" spans="1:8" ht="12.75">
      <c r="A70" s="191"/>
      <c r="B70" s="259"/>
      <c r="C70" s="209"/>
      <c r="D70" s="2" t="s">
        <v>6</v>
      </c>
      <c r="E70" s="4" t="str">
        <f>'[1]Запчасти'!$B$273</f>
        <v>7803A005</v>
      </c>
      <c r="F70" s="4">
        <v>1</v>
      </c>
      <c r="G70" s="4">
        <f>'[1]Запчасти'!$C$273</f>
        <v>1108.84</v>
      </c>
      <c r="H70" s="35">
        <f t="shared" si="3"/>
        <v>1108.84</v>
      </c>
    </row>
    <row r="71" spans="1:8" ht="25.5">
      <c r="A71" s="191"/>
      <c r="B71" s="259"/>
      <c r="C71" s="209"/>
      <c r="D71" s="19" t="s">
        <v>39</v>
      </c>
      <c r="E71" s="4" t="str">
        <f>'[1]Запчасти'!$B$269</f>
        <v>MD050317</v>
      </c>
      <c r="F71" s="4">
        <v>1</v>
      </c>
      <c r="G71" s="4">
        <f>'[1]Запчасти'!$C$269</f>
        <v>46.31</v>
      </c>
      <c r="H71" s="35">
        <f t="shared" si="3"/>
        <v>46.31</v>
      </c>
    </row>
    <row r="72" spans="1:8" ht="25.5">
      <c r="A72" s="191"/>
      <c r="B72" s="259"/>
      <c r="C72" s="209"/>
      <c r="D72" s="19" t="s">
        <v>16</v>
      </c>
      <c r="E72" s="4" t="str">
        <f>'[1]Масла и технические жидкости'!$B$6</f>
        <v>Mobil DOT4</v>
      </c>
      <c r="F72" s="4">
        <v>1</v>
      </c>
      <c r="G72" s="46">
        <f>'[1]Масла и технические жидкости'!$C$6</f>
        <v>262.5</v>
      </c>
      <c r="H72" s="35">
        <f t="shared" si="3"/>
        <v>262.5</v>
      </c>
    </row>
    <row r="73" spans="1:8" ht="12.75">
      <c r="A73" s="191"/>
      <c r="B73" s="259"/>
      <c r="C73" s="209"/>
      <c r="D73" s="2" t="s">
        <v>17</v>
      </c>
      <c r="E73" s="4" t="str">
        <f>'[1]Запчасти'!$B$272</f>
        <v>MR968274</v>
      </c>
      <c r="F73" s="4">
        <v>1</v>
      </c>
      <c r="G73" s="4">
        <f>'[1]Запчасти'!$C$272</f>
        <v>1728.86</v>
      </c>
      <c r="H73" s="35">
        <f t="shared" si="3"/>
        <v>1728.86</v>
      </c>
    </row>
    <row r="74" spans="1:8" ht="25.5">
      <c r="A74" s="191"/>
      <c r="B74" s="259"/>
      <c r="C74" s="209"/>
      <c r="D74" s="2" t="s">
        <v>43</v>
      </c>
      <c r="E74" s="21" t="str">
        <f>'[1]Масла и технические жидкости'!$B$31</f>
        <v>Hypoid Gear Oil SAE 80 GL-5</v>
      </c>
      <c r="F74" s="4">
        <v>0.47</v>
      </c>
      <c r="G74" s="46">
        <f>'[1]Масла и технические жидкости'!$C$31</f>
        <v>831</v>
      </c>
      <c r="H74" s="35">
        <f t="shared" si="3"/>
        <v>390.57</v>
      </c>
    </row>
    <row r="75" spans="1:8" ht="25.5">
      <c r="A75" s="191"/>
      <c r="B75" s="259"/>
      <c r="C75" s="209"/>
      <c r="D75" s="19" t="s">
        <v>50</v>
      </c>
      <c r="E75" s="4" t="str">
        <f>'[1]Запчасти'!$B$278</f>
        <v>3200A102</v>
      </c>
      <c r="F75" s="4">
        <v>1</v>
      </c>
      <c r="G75" s="4">
        <f>'[1]Запчасти'!$C$278</f>
        <v>159.07</v>
      </c>
      <c r="H75" s="35">
        <f t="shared" si="3"/>
        <v>159.07</v>
      </c>
    </row>
    <row r="76" spans="1:8" ht="25.5">
      <c r="A76" s="191"/>
      <c r="B76" s="259"/>
      <c r="C76" s="209"/>
      <c r="D76" s="19" t="s">
        <v>51</v>
      </c>
      <c r="E76" s="4" t="str">
        <f>'[1]Запчасти'!$B$279</f>
        <v>MF660036</v>
      </c>
      <c r="F76" s="4">
        <v>1</v>
      </c>
      <c r="G76" s="4">
        <f>'[1]Запчасти'!$C$279</f>
        <v>36.85</v>
      </c>
      <c r="H76" s="35">
        <f t="shared" si="3"/>
        <v>36.85</v>
      </c>
    </row>
    <row r="77" spans="1:8" ht="25.5">
      <c r="A77" s="191"/>
      <c r="B77" s="259"/>
      <c r="C77" s="209"/>
      <c r="D77" s="19" t="s">
        <v>65</v>
      </c>
      <c r="E77" s="21" t="str">
        <f>'[1]Масла и технические жидкости'!$B$32</f>
        <v>MITSUBISHI MOTORS GENUINE ATF - J3</v>
      </c>
      <c r="F77" s="4">
        <v>9</v>
      </c>
      <c r="G77" s="46">
        <f>'[1]Масла и технические жидкости'!$C$32</f>
        <v>327.17</v>
      </c>
      <c r="H77" s="35">
        <f t="shared" si="3"/>
        <v>2944.53</v>
      </c>
    </row>
    <row r="78" spans="1:8" ht="25.5">
      <c r="A78" s="191"/>
      <c r="B78" s="259"/>
      <c r="C78" s="209"/>
      <c r="D78" s="19" t="s">
        <v>66</v>
      </c>
      <c r="E78" s="4" t="str">
        <f>'[1]Запчасти'!$B$286</f>
        <v>2702A031</v>
      </c>
      <c r="F78" s="4">
        <v>1</v>
      </c>
      <c r="G78" s="4">
        <f>'[1]Запчасти'!$C$286</f>
        <v>91.06</v>
      </c>
      <c r="H78" s="35">
        <f t="shared" si="3"/>
        <v>91.06</v>
      </c>
    </row>
    <row r="79" spans="1:8" ht="13.5" thickBot="1">
      <c r="A79" s="191"/>
      <c r="B79" s="259"/>
      <c r="C79" s="209"/>
      <c r="D79" s="4"/>
      <c r="E79" s="4"/>
      <c r="F79" s="4"/>
      <c r="G79" s="4"/>
      <c r="H79" s="111">
        <v>0</v>
      </c>
    </row>
    <row r="80" spans="1:8" ht="14.25" thickBot="1" thickTop="1">
      <c r="A80" s="192"/>
      <c r="B80" s="272"/>
      <c r="C80" s="234"/>
      <c r="D80" s="22" t="s">
        <v>9</v>
      </c>
      <c r="E80" s="4"/>
      <c r="F80" s="4"/>
      <c r="G80" s="4"/>
      <c r="H80" s="107">
        <f>H68+H69+H70+H71+H72+H73+H74+H75+H76+H77+H78</f>
        <v>9706.989999999998</v>
      </c>
    </row>
    <row r="81" spans="1:8" ht="14.25" customHeight="1" thickBot="1" thickTop="1">
      <c r="A81" s="189" t="s">
        <v>47</v>
      </c>
      <c r="B81" s="247" t="str">
        <f>B14</f>
        <v>2,0 2WD</v>
      </c>
      <c r="C81" s="25" t="s">
        <v>1</v>
      </c>
      <c r="D81" s="376"/>
      <c r="E81" s="376"/>
      <c r="F81" s="376"/>
      <c r="G81" s="376"/>
      <c r="H81" s="37">
        <f>H16+G3</f>
        <v>0</v>
      </c>
    </row>
    <row r="82" spans="1:8" ht="14.25" thickBot="1" thickTop="1">
      <c r="A82" s="190"/>
      <c r="B82" s="248"/>
      <c r="C82" s="26" t="s">
        <v>38</v>
      </c>
      <c r="D82" s="359"/>
      <c r="E82" s="359"/>
      <c r="F82" s="359"/>
      <c r="G82" s="359"/>
      <c r="H82" s="37">
        <f>H28+G4</f>
        <v>28538.67</v>
      </c>
    </row>
    <row r="83" spans="1:8" ht="14.25" thickBot="1" thickTop="1">
      <c r="A83" s="190"/>
      <c r="B83" s="349" t="str">
        <f>B29</f>
        <v>2,0 4WD</v>
      </c>
      <c r="C83" s="26" t="s">
        <v>1</v>
      </c>
      <c r="D83" s="359"/>
      <c r="E83" s="359"/>
      <c r="F83" s="359"/>
      <c r="G83" s="360"/>
      <c r="H83" s="37">
        <f>H31+G5</f>
        <v>0</v>
      </c>
    </row>
    <row r="84" spans="1:8" ht="14.25" thickBot="1" thickTop="1">
      <c r="A84" s="190"/>
      <c r="B84" s="349"/>
      <c r="C84" s="26" t="s">
        <v>38</v>
      </c>
      <c r="D84" s="359"/>
      <c r="E84" s="359"/>
      <c r="F84" s="359"/>
      <c r="G84" s="360"/>
      <c r="H84" s="37">
        <f>H46+G6</f>
        <v>30009.37</v>
      </c>
    </row>
    <row r="85" spans="1:8" ht="14.25" thickBot="1" thickTop="1">
      <c r="A85" s="190"/>
      <c r="B85" s="373" t="str">
        <f>B47</f>
        <v>2,4 4WD</v>
      </c>
      <c r="C85" s="26" t="s">
        <v>1</v>
      </c>
      <c r="D85" s="375"/>
      <c r="E85" s="375"/>
      <c r="F85" s="375"/>
      <c r="G85" s="375"/>
      <c r="H85" s="37">
        <f>H49+G7</f>
        <v>0</v>
      </c>
    </row>
    <row r="86" spans="1:8" ht="14.25" thickBot="1" thickTop="1">
      <c r="A86" s="190"/>
      <c r="B86" s="374"/>
      <c r="C86" s="26" t="s">
        <v>38</v>
      </c>
      <c r="D86" s="359"/>
      <c r="E86" s="359"/>
      <c r="F86" s="359"/>
      <c r="G86" s="360"/>
      <c r="H86" s="37">
        <f>H64+G8</f>
        <v>30180.670000000002</v>
      </c>
    </row>
    <row r="87" spans="1:8" ht="14.25" thickBot="1" thickTop="1">
      <c r="A87" s="190"/>
      <c r="B87" s="193" t="s">
        <v>61</v>
      </c>
      <c r="C87" s="167"/>
      <c r="D87" s="359"/>
      <c r="E87" s="359"/>
      <c r="F87" s="359"/>
      <c r="G87" s="360"/>
      <c r="H87" s="37">
        <v>0</v>
      </c>
    </row>
    <row r="88" spans="1:8" ht="14.25" thickBot="1" thickTop="1">
      <c r="A88" s="294"/>
      <c r="B88" s="325"/>
      <c r="C88" s="167" t="s">
        <v>2</v>
      </c>
      <c r="D88" s="377"/>
      <c r="E88" s="377"/>
      <c r="F88" s="377"/>
      <c r="G88" s="378"/>
      <c r="H88" s="37">
        <f>G10+H80</f>
        <v>21158.289999999997</v>
      </c>
    </row>
    <row r="89" spans="1:8" ht="13.5" customHeight="1" thickBot="1" thickTop="1">
      <c r="A89" s="331" t="s">
        <v>48</v>
      </c>
      <c r="B89" s="341" t="str">
        <f>B14</f>
        <v>2,0 2WD</v>
      </c>
      <c r="C89" s="27" t="s">
        <v>1</v>
      </c>
      <c r="D89" s="236"/>
      <c r="E89" s="236"/>
      <c r="F89" s="236"/>
      <c r="G89" s="236"/>
      <c r="H89" s="38">
        <v>0</v>
      </c>
    </row>
    <row r="90" spans="1:8" ht="14.25" thickBot="1" thickTop="1">
      <c r="A90" s="332"/>
      <c r="B90" s="308"/>
      <c r="C90" s="28" t="s">
        <v>38</v>
      </c>
      <c r="D90" s="237"/>
      <c r="E90" s="237"/>
      <c r="F90" s="237"/>
      <c r="G90" s="237"/>
      <c r="H90" s="38">
        <f>H82+G12</f>
        <v>29935.17</v>
      </c>
    </row>
    <row r="91" spans="1:8" ht="14.25" thickBot="1" thickTop="1">
      <c r="A91" s="332"/>
      <c r="B91" s="309" t="str">
        <f>B29</f>
        <v>2,0 4WD</v>
      </c>
      <c r="C91" s="28" t="s">
        <v>1</v>
      </c>
      <c r="D91" s="237"/>
      <c r="E91" s="237"/>
      <c r="F91" s="237"/>
      <c r="G91" s="357"/>
      <c r="H91" s="38">
        <v>0</v>
      </c>
    </row>
    <row r="92" spans="1:8" ht="14.25" thickBot="1" thickTop="1">
      <c r="A92" s="332"/>
      <c r="B92" s="309"/>
      <c r="C92" s="28" t="s">
        <v>38</v>
      </c>
      <c r="D92" s="237"/>
      <c r="E92" s="237"/>
      <c r="F92" s="237"/>
      <c r="G92" s="357"/>
      <c r="H92" s="38">
        <f>H84+G12</f>
        <v>31405.87</v>
      </c>
    </row>
    <row r="93" spans="1:8" ht="14.25" thickBot="1" thickTop="1">
      <c r="A93" s="332"/>
      <c r="B93" s="276" t="str">
        <f>B47</f>
        <v>2,4 4WD</v>
      </c>
      <c r="C93" s="50" t="s">
        <v>1</v>
      </c>
      <c r="D93" s="369"/>
      <c r="E93" s="369"/>
      <c r="F93" s="369"/>
      <c r="G93" s="369"/>
      <c r="H93" s="38">
        <v>0</v>
      </c>
    </row>
    <row r="94" spans="1:8" ht="14.25" thickBot="1" thickTop="1">
      <c r="A94" s="332"/>
      <c r="B94" s="276"/>
      <c r="C94" s="28" t="s">
        <v>38</v>
      </c>
      <c r="D94" s="237"/>
      <c r="E94" s="237"/>
      <c r="F94" s="237"/>
      <c r="G94" s="357"/>
      <c r="H94" s="38">
        <f>H86+G12</f>
        <v>31577.170000000002</v>
      </c>
    </row>
    <row r="95" spans="1:8" ht="14.25" thickBot="1" thickTop="1">
      <c r="A95" s="332"/>
      <c r="B95" s="296" t="s">
        <v>61</v>
      </c>
      <c r="C95" s="28"/>
      <c r="D95" s="237"/>
      <c r="E95" s="237"/>
      <c r="F95" s="237"/>
      <c r="G95" s="357"/>
      <c r="H95" s="169">
        <v>0</v>
      </c>
    </row>
    <row r="96" spans="1:8" ht="14.25" thickBot="1" thickTop="1">
      <c r="A96" s="332"/>
      <c r="B96" s="194"/>
      <c r="C96" s="5" t="s">
        <v>2</v>
      </c>
      <c r="D96" s="233"/>
      <c r="E96" s="233"/>
      <c r="F96" s="233"/>
      <c r="G96" s="358"/>
      <c r="H96" s="111">
        <f>G10+G12+H80</f>
        <v>22554.789999999997</v>
      </c>
    </row>
    <row r="97" spans="1:2" ht="13.5" thickTop="1">
      <c r="A97" s="154"/>
      <c r="B97" s="154"/>
    </row>
  </sheetData>
  <sheetProtection/>
  <mergeCells count="71">
    <mergeCell ref="E49:G49"/>
    <mergeCell ref="D81:G81"/>
    <mergeCell ref="D82:G82"/>
    <mergeCell ref="D93:G93"/>
    <mergeCell ref="D90:G90"/>
    <mergeCell ref="D87:G87"/>
    <mergeCell ref="D88:G88"/>
    <mergeCell ref="D94:G94"/>
    <mergeCell ref="B81:B82"/>
    <mergeCell ref="C47:C49"/>
    <mergeCell ref="B47:B64"/>
    <mergeCell ref="B85:B86"/>
    <mergeCell ref="B83:B84"/>
    <mergeCell ref="D85:G85"/>
    <mergeCell ref="D86:G86"/>
    <mergeCell ref="B93:B94"/>
    <mergeCell ref="D89:G89"/>
    <mergeCell ref="G12:H12"/>
    <mergeCell ref="G2:H2"/>
    <mergeCell ref="G3:H3"/>
    <mergeCell ref="G5:H5"/>
    <mergeCell ref="G6:H6"/>
    <mergeCell ref="B9:B10"/>
    <mergeCell ref="A1:C1"/>
    <mergeCell ref="D1:H1"/>
    <mergeCell ref="A2:C2"/>
    <mergeCell ref="B3:B4"/>
    <mergeCell ref="E2:F2"/>
    <mergeCell ref="E64:G64"/>
    <mergeCell ref="E46:G46"/>
    <mergeCell ref="E28:G28"/>
    <mergeCell ref="E31:G31"/>
    <mergeCell ref="E16:G16"/>
    <mergeCell ref="A11:A12"/>
    <mergeCell ref="B11:C11"/>
    <mergeCell ref="E11:F11"/>
    <mergeCell ref="E12:F12"/>
    <mergeCell ref="G11:H11"/>
    <mergeCell ref="G4:H4"/>
    <mergeCell ref="G7:H7"/>
    <mergeCell ref="G8:H8"/>
    <mergeCell ref="A3:A10"/>
    <mergeCell ref="E3:F10"/>
    <mergeCell ref="G10:H10"/>
    <mergeCell ref="B7:B8"/>
    <mergeCell ref="G9:H9"/>
    <mergeCell ref="B5:B6"/>
    <mergeCell ref="A14:A80"/>
    <mergeCell ref="C68:C80"/>
    <mergeCell ref="C65:C67"/>
    <mergeCell ref="C17:C28"/>
    <mergeCell ref="C14:C16"/>
    <mergeCell ref="B12:C12"/>
    <mergeCell ref="B14:B28"/>
    <mergeCell ref="B65:B80"/>
    <mergeCell ref="B29:B46"/>
    <mergeCell ref="C32:C46"/>
    <mergeCell ref="A81:A88"/>
    <mergeCell ref="B87:B88"/>
    <mergeCell ref="C50:C64"/>
    <mergeCell ref="C29:C31"/>
    <mergeCell ref="A89:A96"/>
    <mergeCell ref="B95:B96"/>
    <mergeCell ref="D95:G95"/>
    <mergeCell ref="D96:G96"/>
    <mergeCell ref="D83:G83"/>
    <mergeCell ref="D84:G84"/>
    <mergeCell ref="B91:B92"/>
    <mergeCell ref="D91:G91"/>
    <mergeCell ref="D92:G92"/>
    <mergeCell ref="B89:B9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66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0.375" style="1" customWidth="1"/>
    <col min="2" max="2" width="10.00390625" style="1" bestFit="1" customWidth="1"/>
    <col min="3" max="3" width="14.125" style="1" bestFit="1" customWidth="1"/>
    <col min="4" max="4" width="18.75390625" style="1" customWidth="1"/>
    <col min="5" max="5" width="23.75390625" style="1" customWidth="1"/>
    <col min="6" max="6" width="16.625" style="1" customWidth="1"/>
    <col min="7" max="7" width="14.125" style="34" customWidth="1"/>
    <col min="8" max="8" width="11.75390625" style="34" customWidth="1"/>
    <col min="9" max="16384" width="9.125" style="1" customWidth="1"/>
  </cols>
  <sheetData>
    <row r="1" spans="1:8" ht="17.25" thickBot="1" thickTop="1">
      <c r="A1" s="273" t="str">
        <f>ТО15000!A1</f>
        <v>Outlander RE</v>
      </c>
      <c r="B1" s="274"/>
      <c r="C1" s="274"/>
      <c r="D1" s="214" t="s">
        <v>27</v>
      </c>
      <c r="E1" s="214"/>
      <c r="F1" s="215"/>
      <c r="G1" s="214"/>
      <c r="H1" s="216"/>
    </row>
    <row r="2" spans="1:8" ht="15.75" thickTop="1">
      <c r="A2" s="199"/>
      <c r="B2" s="200"/>
      <c r="C2" s="200"/>
      <c r="D2" s="41" t="s">
        <v>12</v>
      </c>
      <c r="E2" s="211" t="s">
        <v>45</v>
      </c>
      <c r="F2" s="212"/>
      <c r="G2" s="217" t="s">
        <v>40</v>
      </c>
      <c r="H2" s="218"/>
    </row>
    <row r="3" spans="1:21" ht="12.75">
      <c r="A3" s="245" t="s">
        <v>37</v>
      </c>
      <c r="B3" s="275" t="str">
        <f>ТО150000!B3</f>
        <v>2,0 2WD</v>
      </c>
      <c r="C3" s="10"/>
      <c r="D3" s="7"/>
      <c r="E3" s="225">
        <f>ТО15000!E3</f>
        <v>2793</v>
      </c>
      <c r="F3" s="326"/>
      <c r="G3" s="223">
        <f>D3*E3</f>
        <v>0</v>
      </c>
      <c r="H3" s="23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91"/>
      <c r="B4" s="275"/>
      <c r="C4" s="10" t="s">
        <v>38</v>
      </c>
      <c r="D4" s="7">
        <v>1.6</v>
      </c>
      <c r="E4" s="227"/>
      <c r="F4" s="318"/>
      <c r="G4" s="223">
        <f>D4*E3</f>
        <v>4468.8</v>
      </c>
      <c r="H4" s="23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91"/>
      <c r="B5" s="276" t="str">
        <f>ТО150000!B5</f>
        <v>2,0 4WD</v>
      </c>
      <c r="C5" s="10"/>
      <c r="D5" s="7"/>
      <c r="E5" s="227"/>
      <c r="F5" s="318"/>
      <c r="G5" s="223">
        <f>D5*E3</f>
        <v>0</v>
      </c>
      <c r="H5" s="23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91"/>
      <c r="B6" s="276"/>
      <c r="C6" s="10" t="s">
        <v>38</v>
      </c>
      <c r="D6" s="7">
        <v>1.7</v>
      </c>
      <c r="E6" s="227"/>
      <c r="F6" s="318"/>
      <c r="G6" s="223">
        <f>D6*E3</f>
        <v>4748.099999999999</v>
      </c>
      <c r="H6" s="23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91"/>
      <c r="B7" s="213" t="str">
        <f>ТО150000!B7</f>
        <v>2,4 4WD</v>
      </c>
      <c r="C7" s="9"/>
      <c r="D7" s="41"/>
      <c r="E7" s="227"/>
      <c r="F7" s="318"/>
      <c r="G7" s="223">
        <f>D7*E3</f>
        <v>0</v>
      </c>
      <c r="H7" s="23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2.75">
      <c r="A8" s="191"/>
      <c r="B8" s="198"/>
      <c r="C8" s="88" t="s">
        <v>38</v>
      </c>
      <c r="D8" s="146">
        <v>1.7</v>
      </c>
      <c r="E8" s="227"/>
      <c r="F8" s="318"/>
      <c r="G8" s="223">
        <f>D8*E3</f>
        <v>4748.099999999999</v>
      </c>
      <c r="H8" s="23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>
      <c r="A9" s="191"/>
      <c r="B9" s="198" t="s">
        <v>61</v>
      </c>
      <c r="C9" s="7"/>
      <c r="D9" s="7"/>
      <c r="E9" s="227"/>
      <c r="F9" s="318"/>
      <c r="G9" s="223">
        <v>0</v>
      </c>
      <c r="H9" s="22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3.5" thickBot="1">
      <c r="A10" s="192"/>
      <c r="B10" s="339"/>
      <c r="C10" s="127" t="s">
        <v>2</v>
      </c>
      <c r="D10" s="127">
        <v>1.7</v>
      </c>
      <c r="E10" s="337"/>
      <c r="F10" s="320"/>
      <c r="G10" s="244">
        <f>E3*D10</f>
        <v>4748.099999999999</v>
      </c>
      <c r="H10" s="33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3.5" thickTop="1">
      <c r="A11" s="246" t="s">
        <v>11</v>
      </c>
      <c r="B11" s="298"/>
      <c r="C11" s="253"/>
      <c r="D11" s="69"/>
      <c r="E11" s="253"/>
      <c r="F11" s="254"/>
      <c r="G11" s="281"/>
      <c r="H11" s="22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6" customFormat="1" ht="13.5" thickBot="1">
      <c r="A12" s="197"/>
      <c r="B12" s="233" t="s">
        <v>10</v>
      </c>
      <c r="C12" s="221"/>
      <c r="D12" s="3">
        <f>ТО15000!D12</f>
        <v>0.5</v>
      </c>
      <c r="E12" s="233">
        <f>E3</f>
        <v>2793</v>
      </c>
      <c r="F12" s="231"/>
      <c r="G12" s="244">
        <f>D12*E12</f>
        <v>1396.5</v>
      </c>
      <c r="H12" s="222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8" ht="39" thickTop="1">
      <c r="A13" s="40"/>
      <c r="B13" s="17"/>
      <c r="C13" s="17"/>
      <c r="D13" s="17" t="s">
        <v>4</v>
      </c>
      <c r="E13" s="17" t="s">
        <v>7</v>
      </c>
      <c r="F13" s="17" t="s">
        <v>13</v>
      </c>
      <c r="G13" s="71" t="s">
        <v>8</v>
      </c>
      <c r="H13" s="70" t="s">
        <v>46</v>
      </c>
    </row>
    <row r="14" spans="1:8" ht="12.75">
      <c r="A14" s="191" t="s">
        <v>64</v>
      </c>
      <c r="B14" s="208" t="str">
        <f>B3</f>
        <v>2,0 2WD</v>
      </c>
      <c r="C14" s="209"/>
      <c r="D14" s="2"/>
      <c r="E14" s="2"/>
      <c r="F14" s="2"/>
      <c r="G14" s="44"/>
      <c r="H14" s="30">
        <f>F14*G14</f>
        <v>0</v>
      </c>
    </row>
    <row r="15" spans="1:8" ht="13.5" thickBot="1">
      <c r="A15" s="191"/>
      <c r="B15" s="209"/>
      <c r="C15" s="209"/>
      <c r="D15" s="2"/>
      <c r="E15" s="2"/>
      <c r="F15" s="2"/>
      <c r="G15" s="44"/>
      <c r="H15" s="30">
        <f>F15*G15</f>
        <v>0</v>
      </c>
    </row>
    <row r="16" spans="1:8" ht="14.25" thickBot="1" thickTop="1">
      <c r="A16" s="191"/>
      <c r="B16" s="209"/>
      <c r="C16" s="210"/>
      <c r="D16" s="9" t="s">
        <v>9</v>
      </c>
      <c r="E16" s="219"/>
      <c r="F16" s="219"/>
      <c r="G16" s="220"/>
      <c r="H16" s="31">
        <f>SUM(H14:H15)</f>
        <v>0</v>
      </c>
    </row>
    <row r="17" spans="1:8" ht="13.5" thickTop="1">
      <c r="A17" s="191"/>
      <c r="B17" s="209"/>
      <c r="C17" s="208" t="s">
        <v>38</v>
      </c>
      <c r="D17" s="2" t="s">
        <v>3</v>
      </c>
      <c r="E17" s="8" t="s">
        <v>57</v>
      </c>
      <c r="F17" s="8">
        <v>4.3</v>
      </c>
      <c r="G17" s="45">
        <f>'[1]Масла и технические жидкости'!$C$27</f>
        <v>571</v>
      </c>
      <c r="H17" s="30">
        <f>F17*G17</f>
        <v>2455.2999999999997</v>
      </c>
    </row>
    <row r="18" spans="1:8" ht="12.75">
      <c r="A18" s="191"/>
      <c r="B18" s="209"/>
      <c r="C18" s="209"/>
      <c r="D18" s="2" t="s">
        <v>5</v>
      </c>
      <c r="E18" s="2" t="str">
        <f>'[1]Запчасти'!$B$268</f>
        <v>MZ690070</v>
      </c>
      <c r="F18" s="2">
        <v>1</v>
      </c>
      <c r="G18" s="48">
        <f>'[1]Запчасти'!$C$268</f>
        <v>483.1</v>
      </c>
      <c r="H18" s="30">
        <f aca="true" t="shared" si="0" ref="H18:H24">F18*G18</f>
        <v>483.1</v>
      </c>
    </row>
    <row r="19" spans="1:8" ht="12.75">
      <c r="A19" s="191"/>
      <c r="B19" s="209"/>
      <c r="C19" s="209"/>
      <c r="D19" s="2" t="s">
        <v>6</v>
      </c>
      <c r="E19" s="2" t="str">
        <f>'[1]Запчасти'!$B$273</f>
        <v>7803A005</v>
      </c>
      <c r="F19" s="2">
        <v>1</v>
      </c>
      <c r="G19" s="44">
        <f>'[1]Запчасти'!$C$273</f>
        <v>1108.84</v>
      </c>
      <c r="H19" s="30">
        <f t="shared" si="0"/>
        <v>1108.84</v>
      </c>
    </row>
    <row r="20" spans="1:8" ht="25.5">
      <c r="A20" s="191"/>
      <c r="B20" s="209"/>
      <c r="C20" s="209"/>
      <c r="D20" s="19" t="s">
        <v>39</v>
      </c>
      <c r="E20" s="2" t="str">
        <f>'[1]Запчасти'!$B$269</f>
        <v>MD050317</v>
      </c>
      <c r="F20" s="2">
        <v>1</v>
      </c>
      <c r="G20" s="44">
        <f>'[1]Запчасти'!$C$269</f>
        <v>46.31</v>
      </c>
      <c r="H20" s="30">
        <f t="shared" si="0"/>
        <v>46.31</v>
      </c>
    </row>
    <row r="21" spans="1:8" ht="13.5" thickBot="1">
      <c r="A21" s="191"/>
      <c r="B21" s="209"/>
      <c r="C21" s="209"/>
      <c r="D21" s="2"/>
      <c r="E21" s="2"/>
      <c r="F21" s="2"/>
      <c r="G21" s="44"/>
      <c r="H21" s="30">
        <f t="shared" si="0"/>
        <v>0</v>
      </c>
    </row>
    <row r="22" spans="1:8" ht="14.25" thickBot="1" thickTop="1">
      <c r="A22" s="191"/>
      <c r="B22" s="234"/>
      <c r="C22" s="234"/>
      <c r="D22" s="3" t="s">
        <v>9</v>
      </c>
      <c r="E22" s="221"/>
      <c r="F22" s="221"/>
      <c r="G22" s="222"/>
      <c r="H22" s="31">
        <f>SUM(H17:H21)</f>
        <v>4093.5499999999997</v>
      </c>
    </row>
    <row r="23" spans="1:8" ht="13.5" thickTop="1">
      <c r="A23" s="191"/>
      <c r="B23" s="240" t="str">
        <f>B5</f>
        <v>2,0 4WD</v>
      </c>
      <c r="C23" s="209"/>
      <c r="D23" s="2"/>
      <c r="E23" s="2"/>
      <c r="F23" s="2"/>
      <c r="G23" s="44"/>
      <c r="H23" s="30">
        <f t="shared" si="0"/>
        <v>0</v>
      </c>
    </row>
    <row r="24" spans="1:8" ht="13.5" thickBot="1">
      <c r="A24" s="191"/>
      <c r="B24" s="240"/>
      <c r="C24" s="209"/>
      <c r="D24" s="2"/>
      <c r="E24" s="2"/>
      <c r="F24" s="2"/>
      <c r="G24" s="44"/>
      <c r="H24" s="30">
        <f t="shared" si="0"/>
        <v>0</v>
      </c>
    </row>
    <row r="25" spans="1:8" ht="14.25" thickBot="1" thickTop="1">
      <c r="A25" s="191"/>
      <c r="B25" s="240"/>
      <c r="C25" s="210"/>
      <c r="D25" s="9"/>
      <c r="E25" s="219"/>
      <c r="F25" s="219"/>
      <c r="G25" s="220"/>
      <c r="H25" s="31">
        <f>SUM(H23:H24)</f>
        <v>0</v>
      </c>
    </row>
    <row r="26" spans="1:8" ht="13.5" thickTop="1">
      <c r="A26" s="191"/>
      <c r="B26" s="240"/>
      <c r="C26" s="208" t="s">
        <v>38</v>
      </c>
      <c r="D26" s="2" t="s">
        <v>3</v>
      </c>
      <c r="E26" s="8" t="str">
        <f>ТО15000!E26</f>
        <v>Oil 0W30 </v>
      </c>
      <c r="F26" s="8">
        <v>4.3</v>
      </c>
      <c r="G26" s="45">
        <f>ТО15000!G26</f>
        <v>571</v>
      </c>
      <c r="H26" s="30">
        <f>G26*F26</f>
        <v>2455.2999999999997</v>
      </c>
    </row>
    <row r="27" spans="1:8" ht="12.75">
      <c r="A27" s="191"/>
      <c r="B27" s="240"/>
      <c r="C27" s="209"/>
      <c r="D27" s="2" t="s">
        <v>5</v>
      </c>
      <c r="E27" s="2" t="str">
        <f>'[1]Запчасти'!$B$248</f>
        <v>MZ690070</v>
      </c>
      <c r="F27" s="2">
        <v>1</v>
      </c>
      <c r="G27" s="48">
        <f>'[1]Запчасти'!$C$248</f>
        <v>483.1</v>
      </c>
      <c r="H27" s="30">
        <f>G27*F27</f>
        <v>483.1</v>
      </c>
    </row>
    <row r="28" spans="1:8" ht="12.75">
      <c r="A28" s="191"/>
      <c r="B28" s="240"/>
      <c r="C28" s="209"/>
      <c r="D28" s="2" t="s">
        <v>6</v>
      </c>
      <c r="E28" s="2" t="str">
        <f>'[1]Запчасти'!$B$253</f>
        <v>7803A005</v>
      </c>
      <c r="F28" s="2">
        <v>1</v>
      </c>
      <c r="G28" s="44">
        <f>'[1]Запчасти'!$C$253</f>
        <v>1108.84</v>
      </c>
      <c r="H28" s="30">
        <f>G28*F28</f>
        <v>1108.84</v>
      </c>
    </row>
    <row r="29" spans="1:8" ht="25.5">
      <c r="A29" s="191"/>
      <c r="B29" s="240"/>
      <c r="C29" s="209"/>
      <c r="D29" s="19" t="s">
        <v>39</v>
      </c>
      <c r="E29" s="2" t="str">
        <f>'[1]Запчасти'!$B$249</f>
        <v>MD050317</v>
      </c>
      <c r="F29" s="2">
        <v>1</v>
      </c>
      <c r="G29" s="44">
        <f>'[1]Запчасти'!$C$249</f>
        <v>46.31</v>
      </c>
      <c r="H29" s="30">
        <f>G29*F29</f>
        <v>46.31</v>
      </c>
    </row>
    <row r="30" spans="1:8" ht="13.5" thickBot="1">
      <c r="A30" s="191"/>
      <c r="B30" s="240"/>
      <c r="C30" s="209"/>
      <c r="D30" s="2"/>
      <c r="E30" s="2"/>
      <c r="F30" s="2"/>
      <c r="G30" s="44"/>
      <c r="H30" s="30">
        <f>G30*F30</f>
        <v>0</v>
      </c>
    </row>
    <row r="31" spans="1:8" ht="14.25" thickBot="1" thickTop="1">
      <c r="A31" s="191"/>
      <c r="B31" s="241"/>
      <c r="C31" s="234"/>
      <c r="D31" s="3" t="s">
        <v>9</v>
      </c>
      <c r="E31" s="221"/>
      <c r="F31" s="221"/>
      <c r="G31" s="222"/>
      <c r="H31" s="31">
        <f>SUM(H26:H30)</f>
        <v>4093.5499999999997</v>
      </c>
    </row>
    <row r="32" spans="1:8" ht="13.5" thickTop="1">
      <c r="A32" s="191"/>
      <c r="B32" s="240" t="str">
        <f>B7</f>
        <v>2,4 4WD</v>
      </c>
      <c r="C32" s="209"/>
      <c r="D32" s="2"/>
      <c r="E32" s="2"/>
      <c r="F32" s="2"/>
      <c r="G32" s="44"/>
      <c r="H32" s="30">
        <f>F32*G32</f>
        <v>0</v>
      </c>
    </row>
    <row r="33" spans="1:8" ht="13.5" thickBot="1">
      <c r="A33" s="191"/>
      <c r="B33" s="240"/>
      <c r="C33" s="209"/>
      <c r="D33" s="2"/>
      <c r="E33" s="2"/>
      <c r="F33" s="2"/>
      <c r="G33" s="44"/>
      <c r="H33" s="30">
        <f>F33*G33</f>
        <v>0</v>
      </c>
    </row>
    <row r="34" spans="1:8" ht="14.25" thickBot="1" thickTop="1">
      <c r="A34" s="191"/>
      <c r="B34" s="240"/>
      <c r="C34" s="210"/>
      <c r="D34" s="9"/>
      <c r="E34" s="219"/>
      <c r="F34" s="219"/>
      <c r="G34" s="220"/>
      <c r="H34" s="31">
        <f>SUM(H32:H33)</f>
        <v>0</v>
      </c>
    </row>
    <row r="35" spans="1:8" ht="13.5" thickTop="1">
      <c r="A35" s="191"/>
      <c r="B35" s="350"/>
      <c r="C35" s="209" t="s">
        <v>38</v>
      </c>
      <c r="D35" s="2" t="s">
        <v>3</v>
      </c>
      <c r="E35" s="8" t="s">
        <v>57</v>
      </c>
      <c r="F35" s="8">
        <v>4.6</v>
      </c>
      <c r="G35" s="45">
        <f>'[1]Масла и технические жидкости'!$C$27</f>
        <v>571</v>
      </c>
      <c r="H35" s="30">
        <f>G35*F35</f>
        <v>2626.6</v>
      </c>
    </row>
    <row r="36" spans="1:8" ht="12.75">
      <c r="A36" s="191"/>
      <c r="B36" s="350"/>
      <c r="C36" s="209"/>
      <c r="D36" s="2" t="s">
        <v>5</v>
      </c>
      <c r="E36" s="2" t="str">
        <f>'[1]Запчасти'!$B$268</f>
        <v>MZ690070</v>
      </c>
      <c r="F36" s="2">
        <v>1</v>
      </c>
      <c r="G36" s="48">
        <f>'[1]Запчасти'!$C$268</f>
        <v>483.1</v>
      </c>
      <c r="H36" s="30">
        <f>G36*F36</f>
        <v>483.1</v>
      </c>
    </row>
    <row r="37" spans="1:8" ht="12.75">
      <c r="A37" s="191"/>
      <c r="B37" s="350"/>
      <c r="C37" s="209"/>
      <c r="D37" s="2" t="s">
        <v>6</v>
      </c>
      <c r="E37" s="2" t="str">
        <f>'[1]Запчасти'!$B$273</f>
        <v>7803A005</v>
      </c>
      <c r="F37" s="2">
        <v>1</v>
      </c>
      <c r="G37" s="44">
        <f>'[1]Запчасти'!$C$273</f>
        <v>1108.84</v>
      </c>
      <c r="H37" s="30">
        <f>G37*F37</f>
        <v>1108.84</v>
      </c>
    </row>
    <row r="38" spans="1:8" ht="25.5">
      <c r="A38" s="191"/>
      <c r="B38" s="350"/>
      <c r="C38" s="209"/>
      <c r="D38" s="19" t="s">
        <v>39</v>
      </c>
      <c r="E38" s="2" t="str">
        <f>'[1]Запчасти'!$B$269</f>
        <v>MD050317</v>
      </c>
      <c r="F38" s="2">
        <v>1</v>
      </c>
      <c r="G38" s="44">
        <f>'[1]Запчасти'!$C$269</f>
        <v>46.31</v>
      </c>
      <c r="H38" s="30">
        <f>G38*F38</f>
        <v>46.31</v>
      </c>
    </row>
    <row r="39" spans="1:8" ht="13.5" thickBot="1">
      <c r="A39" s="191"/>
      <c r="B39" s="350"/>
      <c r="C39" s="209"/>
      <c r="D39" s="2"/>
      <c r="E39" s="2"/>
      <c r="F39" s="2"/>
      <c r="G39" s="44"/>
      <c r="H39" s="30">
        <f>G39*F39</f>
        <v>0</v>
      </c>
    </row>
    <row r="40" spans="1:8" ht="14.25" thickBot="1" thickTop="1">
      <c r="A40" s="191"/>
      <c r="B40" s="351"/>
      <c r="C40" s="234"/>
      <c r="D40" s="3" t="s">
        <v>9</v>
      </c>
      <c r="E40" s="221"/>
      <c r="F40" s="221"/>
      <c r="G40" s="222"/>
      <c r="H40" s="31">
        <f>SUM(H35:H39)</f>
        <v>4264.85</v>
      </c>
    </row>
    <row r="41" spans="1:8" ht="13.5" thickTop="1">
      <c r="A41" s="191"/>
      <c r="B41" s="251" t="s">
        <v>61</v>
      </c>
      <c r="C41" s="323"/>
      <c r="D41" s="2"/>
      <c r="E41" s="2"/>
      <c r="F41" s="2"/>
      <c r="G41" s="2"/>
      <c r="H41" s="30">
        <f>F41*G41</f>
        <v>0</v>
      </c>
    </row>
    <row r="42" spans="1:8" ht="13.5" thickBot="1">
      <c r="A42" s="191"/>
      <c r="B42" s="259"/>
      <c r="C42" s="209"/>
      <c r="D42" s="2"/>
      <c r="E42" s="2"/>
      <c r="F42" s="2"/>
      <c r="G42" s="2"/>
      <c r="H42" s="30">
        <f>F42*G42</f>
        <v>0</v>
      </c>
    </row>
    <row r="43" spans="1:8" ht="14.25" thickBot="1" thickTop="1">
      <c r="A43" s="191"/>
      <c r="B43" s="259"/>
      <c r="C43" s="209"/>
      <c r="D43" s="170" t="s">
        <v>9</v>
      </c>
      <c r="E43" s="9"/>
      <c r="F43" s="9"/>
      <c r="G43" s="152"/>
      <c r="H43" s="31">
        <f>SUM(H41:H42)</f>
        <v>0</v>
      </c>
    </row>
    <row r="44" spans="1:8" ht="13.5" thickTop="1">
      <c r="A44" s="191"/>
      <c r="B44" s="259"/>
      <c r="C44" s="208" t="s">
        <v>2</v>
      </c>
      <c r="D44" s="2" t="s">
        <v>3</v>
      </c>
      <c r="E44" s="2" t="str">
        <f>'[1]Масла и технические жидкости'!$B$27</f>
        <v>Oil 0W30 </v>
      </c>
      <c r="F44" s="2">
        <v>4.3</v>
      </c>
      <c r="G44" s="44">
        <f>'[1]Масла и технические жидкости'!$C$27</f>
        <v>571</v>
      </c>
      <c r="H44" s="160">
        <f>G44*F44</f>
        <v>2455.2999999999997</v>
      </c>
    </row>
    <row r="45" spans="1:8" ht="12.75">
      <c r="A45" s="191"/>
      <c r="B45" s="259"/>
      <c r="C45" s="209"/>
      <c r="D45" s="2" t="s">
        <v>5</v>
      </c>
      <c r="E45" s="2" t="str">
        <f>'[1]Запчасти'!$B$268</f>
        <v>MZ690070</v>
      </c>
      <c r="F45" s="2">
        <v>1</v>
      </c>
      <c r="G45" s="2">
        <f>'[1]Запчасти'!$C$268</f>
        <v>483.1</v>
      </c>
      <c r="H45" s="30">
        <f>G45*F45</f>
        <v>483.1</v>
      </c>
    </row>
    <row r="46" spans="1:8" ht="12.75">
      <c r="A46" s="191"/>
      <c r="B46" s="259"/>
      <c r="C46" s="209"/>
      <c r="D46" s="2" t="s">
        <v>6</v>
      </c>
      <c r="E46" s="2" t="str">
        <f>'[1]Запчасти'!$B$273</f>
        <v>7803A005</v>
      </c>
      <c r="F46" s="2">
        <v>1</v>
      </c>
      <c r="G46" s="2">
        <f>'[1]Запчасти'!$C$273</f>
        <v>1108.84</v>
      </c>
      <c r="H46" s="30">
        <f>G46*F46</f>
        <v>1108.84</v>
      </c>
    </row>
    <row r="47" spans="1:8" ht="25.5">
      <c r="A47" s="191"/>
      <c r="B47" s="259"/>
      <c r="C47" s="209"/>
      <c r="D47" s="19" t="s">
        <v>39</v>
      </c>
      <c r="E47" s="2" t="str">
        <f>'[1]Запчасти'!$B$269</f>
        <v>MD050317</v>
      </c>
      <c r="F47" s="2">
        <v>1</v>
      </c>
      <c r="G47" s="2">
        <f>'[1]Запчасти'!$C$269</f>
        <v>46.31</v>
      </c>
      <c r="H47" s="30">
        <f>G47*F47</f>
        <v>46.31</v>
      </c>
    </row>
    <row r="48" spans="1:8" ht="13.5" thickBot="1">
      <c r="A48" s="191"/>
      <c r="B48" s="259"/>
      <c r="C48" s="209"/>
      <c r="D48" s="2"/>
      <c r="E48" s="2"/>
      <c r="F48" s="2"/>
      <c r="G48" s="2"/>
      <c r="H48" s="30">
        <v>0</v>
      </c>
    </row>
    <row r="49" spans="1:8" ht="14.25" thickBot="1" thickTop="1">
      <c r="A49" s="192"/>
      <c r="B49" s="272"/>
      <c r="C49" s="234"/>
      <c r="D49" s="2" t="s">
        <v>9</v>
      </c>
      <c r="E49" s="2"/>
      <c r="F49" s="2"/>
      <c r="G49" s="2"/>
      <c r="H49" s="31">
        <f>H44+H45+H46+H47</f>
        <v>4093.5499999999997</v>
      </c>
    </row>
    <row r="50" spans="1:8" ht="14.25" customHeight="1" thickBot="1" thickTop="1">
      <c r="A50" s="189" t="s">
        <v>47</v>
      </c>
      <c r="B50" s="379" t="str">
        <f>B3</f>
        <v>2,0 2WD</v>
      </c>
      <c r="C50" s="12" t="s">
        <v>1</v>
      </c>
      <c r="D50" s="242"/>
      <c r="E50" s="242"/>
      <c r="F50" s="242"/>
      <c r="G50" s="382"/>
      <c r="H50" s="172">
        <f>H16+G3</f>
        <v>0</v>
      </c>
    </row>
    <row r="51" spans="1:8" ht="14.25" thickBot="1" thickTop="1">
      <c r="A51" s="190"/>
      <c r="B51" s="271"/>
      <c r="C51" s="13" t="s">
        <v>38</v>
      </c>
      <c r="D51" s="243"/>
      <c r="E51" s="243"/>
      <c r="F51" s="243"/>
      <c r="G51" s="352"/>
      <c r="H51" s="32">
        <f>H22+G4</f>
        <v>8562.35</v>
      </c>
    </row>
    <row r="52" spans="1:8" ht="14.25" thickBot="1" thickTop="1">
      <c r="A52" s="190"/>
      <c r="B52" s="193" t="str">
        <f>B5</f>
        <v>2,0 4WD</v>
      </c>
      <c r="C52" s="13" t="s">
        <v>1</v>
      </c>
      <c r="D52" s="243"/>
      <c r="E52" s="243"/>
      <c r="F52" s="243"/>
      <c r="G52" s="352"/>
      <c r="H52" s="32">
        <f>H25+G5</f>
        <v>0</v>
      </c>
    </row>
    <row r="53" spans="1:8" ht="14.25" thickBot="1" thickTop="1">
      <c r="A53" s="190"/>
      <c r="B53" s="207"/>
      <c r="C53" s="13" t="s">
        <v>38</v>
      </c>
      <c r="D53" s="243"/>
      <c r="E53" s="243"/>
      <c r="F53" s="243"/>
      <c r="G53" s="352"/>
      <c r="H53" s="32">
        <f>H31+G6</f>
        <v>8841.65</v>
      </c>
    </row>
    <row r="54" spans="1:8" ht="14.25" thickBot="1" thickTop="1">
      <c r="A54" s="190"/>
      <c r="B54" s="193" t="str">
        <f>B7</f>
        <v>2,4 4WD</v>
      </c>
      <c r="C54" s="13" t="s">
        <v>1</v>
      </c>
      <c r="D54" s="56"/>
      <c r="E54" s="56"/>
      <c r="F54" s="56"/>
      <c r="G54" s="58"/>
      <c r="H54" s="32">
        <f>H34+G7</f>
        <v>0</v>
      </c>
    </row>
    <row r="55" spans="1:8" ht="14.25" thickBot="1" thickTop="1">
      <c r="A55" s="190"/>
      <c r="B55" s="324"/>
      <c r="C55" s="13" t="s">
        <v>38</v>
      </c>
      <c r="D55" s="56"/>
      <c r="E55" s="56"/>
      <c r="F55" s="56"/>
      <c r="G55" s="58"/>
      <c r="H55" s="32">
        <f>H40+G8</f>
        <v>9012.95</v>
      </c>
    </row>
    <row r="56" spans="1:8" ht="14.25" thickBot="1" thickTop="1">
      <c r="A56" s="190"/>
      <c r="B56" s="193" t="s">
        <v>61</v>
      </c>
      <c r="C56" s="64"/>
      <c r="D56" s="56"/>
      <c r="E56" s="56"/>
      <c r="F56" s="56"/>
      <c r="G56" s="58"/>
      <c r="H56" s="32">
        <v>0</v>
      </c>
    </row>
    <row r="57" spans="1:8" ht="14.25" thickBot="1" thickTop="1">
      <c r="A57" s="294"/>
      <c r="B57" s="325"/>
      <c r="C57" s="64" t="s">
        <v>2</v>
      </c>
      <c r="D57" s="57"/>
      <c r="E57" s="57"/>
      <c r="F57" s="57"/>
      <c r="G57" s="62"/>
      <c r="H57" s="32">
        <f>G10+H49</f>
        <v>8841.65</v>
      </c>
    </row>
    <row r="58" spans="1:8" ht="13.5" customHeight="1" thickBot="1" thickTop="1">
      <c r="A58" s="301" t="s">
        <v>48</v>
      </c>
      <c r="B58" s="380" t="str">
        <f>B14</f>
        <v>2,0 2WD</v>
      </c>
      <c r="C58" s="14" t="s">
        <v>1</v>
      </c>
      <c r="D58" s="238"/>
      <c r="E58" s="238"/>
      <c r="F58" s="238"/>
      <c r="G58" s="218"/>
      <c r="H58" s="33">
        <v>0</v>
      </c>
    </row>
    <row r="59" spans="1:8" ht="14.25" thickBot="1" thickTop="1">
      <c r="A59" s="302"/>
      <c r="B59" s="381"/>
      <c r="C59" s="15" t="s">
        <v>38</v>
      </c>
      <c r="D59" s="235"/>
      <c r="E59" s="235"/>
      <c r="F59" s="235"/>
      <c r="G59" s="232"/>
      <c r="H59" s="33">
        <f>H51+G12</f>
        <v>9958.85</v>
      </c>
    </row>
    <row r="60" spans="1:8" ht="14.25" thickBot="1" thickTop="1">
      <c r="A60" s="302"/>
      <c r="B60" s="260" t="str">
        <f>B23</f>
        <v>2,0 4WD</v>
      </c>
      <c r="C60" s="15" t="s">
        <v>1</v>
      </c>
      <c r="D60" s="235"/>
      <c r="E60" s="235"/>
      <c r="F60" s="235"/>
      <c r="G60" s="232"/>
      <c r="H60" s="33">
        <v>0</v>
      </c>
    </row>
    <row r="61" spans="1:8" ht="14.25" thickBot="1" thickTop="1">
      <c r="A61" s="302"/>
      <c r="B61" s="261"/>
      <c r="C61" s="15" t="s">
        <v>38</v>
      </c>
      <c r="D61" s="235"/>
      <c r="E61" s="235"/>
      <c r="F61" s="235"/>
      <c r="G61" s="232"/>
      <c r="H61" s="33">
        <f>H53+G12</f>
        <v>10238.15</v>
      </c>
    </row>
    <row r="62" spans="1:8" ht="14.25" thickBot="1" thickTop="1">
      <c r="A62" s="302"/>
      <c r="B62" s="198" t="str">
        <f>B32</f>
        <v>2,4 4WD</v>
      </c>
      <c r="C62" s="49" t="s">
        <v>1</v>
      </c>
      <c r="D62" s="219"/>
      <c r="E62" s="219"/>
      <c r="F62" s="219"/>
      <c r="G62" s="220"/>
      <c r="H62" s="33">
        <v>0</v>
      </c>
    </row>
    <row r="63" spans="1:8" ht="14.25" thickBot="1" thickTop="1">
      <c r="A63" s="302"/>
      <c r="B63" s="213"/>
      <c r="C63" s="15" t="s">
        <v>38</v>
      </c>
      <c r="D63" s="235"/>
      <c r="E63" s="235"/>
      <c r="F63" s="235"/>
      <c r="G63" s="232"/>
      <c r="H63" s="171">
        <f>H55+G12</f>
        <v>10409.45</v>
      </c>
    </row>
    <row r="64" spans="1:8" ht="14.25" thickBot="1" thickTop="1">
      <c r="A64" s="302"/>
      <c r="B64" s="203" t="s">
        <v>61</v>
      </c>
      <c r="C64" s="9"/>
      <c r="D64" s="219"/>
      <c r="E64" s="219"/>
      <c r="F64" s="219"/>
      <c r="G64" s="220"/>
      <c r="H64" s="160">
        <v>0</v>
      </c>
    </row>
    <row r="65" spans="1:8" ht="14.25" thickBot="1" thickTop="1">
      <c r="A65" s="303"/>
      <c r="B65" s="194"/>
      <c r="C65" s="3" t="s">
        <v>2</v>
      </c>
      <c r="D65" s="221"/>
      <c r="E65" s="221"/>
      <c r="F65" s="221"/>
      <c r="G65" s="222"/>
      <c r="H65" s="31">
        <f>G10+G12+H49</f>
        <v>10238.15</v>
      </c>
    </row>
    <row r="66" ht="13.5" thickTop="1">
      <c r="B66" s="81"/>
    </row>
  </sheetData>
  <sheetProtection/>
  <mergeCells count="67">
    <mergeCell ref="E11:F11"/>
    <mergeCell ref="E12:F12"/>
    <mergeCell ref="D58:G58"/>
    <mergeCell ref="D50:G50"/>
    <mergeCell ref="D51:G51"/>
    <mergeCell ref="E16:G16"/>
    <mergeCell ref="E34:G34"/>
    <mergeCell ref="E22:G22"/>
    <mergeCell ref="E40:G40"/>
    <mergeCell ref="D59:G59"/>
    <mergeCell ref="B60:B61"/>
    <mergeCell ref="D60:G60"/>
    <mergeCell ref="D61:G61"/>
    <mergeCell ref="B58:B59"/>
    <mergeCell ref="B52:B53"/>
    <mergeCell ref="D52:G52"/>
    <mergeCell ref="D53:G53"/>
    <mergeCell ref="B14:B22"/>
    <mergeCell ref="C14:C16"/>
    <mergeCell ref="B50:B51"/>
    <mergeCell ref="B23:B31"/>
    <mergeCell ref="C23:C25"/>
    <mergeCell ref="E25:G25"/>
    <mergeCell ref="C26:C31"/>
    <mergeCell ref="E31:G31"/>
    <mergeCell ref="C32:C34"/>
    <mergeCell ref="C35:C40"/>
    <mergeCell ref="A1:C1"/>
    <mergeCell ref="D1:H1"/>
    <mergeCell ref="A2:C2"/>
    <mergeCell ref="A11:A12"/>
    <mergeCell ref="B11:C11"/>
    <mergeCell ref="G5:H5"/>
    <mergeCell ref="G6:H6"/>
    <mergeCell ref="G11:H11"/>
    <mergeCell ref="G7:H7"/>
    <mergeCell ref="G8:H8"/>
    <mergeCell ref="A58:A65"/>
    <mergeCell ref="B64:B65"/>
    <mergeCell ref="B3:B4"/>
    <mergeCell ref="B5:B6"/>
    <mergeCell ref="G2:H2"/>
    <mergeCell ref="G3:H3"/>
    <mergeCell ref="G4:H4"/>
    <mergeCell ref="E2:F2"/>
    <mergeCell ref="B12:C12"/>
    <mergeCell ref="G12:H12"/>
    <mergeCell ref="A3:A10"/>
    <mergeCell ref="B9:B10"/>
    <mergeCell ref="E3:F10"/>
    <mergeCell ref="G9:H9"/>
    <mergeCell ref="G10:H10"/>
    <mergeCell ref="A14:A49"/>
    <mergeCell ref="C44:C49"/>
    <mergeCell ref="B7:B8"/>
    <mergeCell ref="B32:B40"/>
    <mergeCell ref="C17:C22"/>
    <mergeCell ref="D64:G64"/>
    <mergeCell ref="D65:G65"/>
    <mergeCell ref="A50:A57"/>
    <mergeCell ref="B56:B57"/>
    <mergeCell ref="B41:B49"/>
    <mergeCell ref="C41:C43"/>
    <mergeCell ref="D62:G62"/>
    <mergeCell ref="D63:G63"/>
    <mergeCell ref="B54:B55"/>
    <mergeCell ref="B62:B6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94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0.375" style="1" customWidth="1"/>
    <col min="2" max="2" width="8.25390625" style="1" bestFit="1" customWidth="1"/>
    <col min="3" max="3" width="10.75390625" style="1" customWidth="1"/>
    <col min="4" max="4" width="20.125" style="1" customWidth="1"/>
    <col min="5" max="5" width="23.75390625" style="6" customWidth="1"/>
    <col min="6" max="6" width="19.25390625" style="6" customWidth="1"/>
    <col min="7" max="7" width="14.25390625" style="39" customWidth="1"/>
    <col min="8" max="8" width="11.75390625" style="39" customWidth="1"/>
    <col min="9" max="9" width="21.75390625" style="1" customWidth="1"/>
    <col min="10" max="10" width="19.00390625" style="34" customWidth="1"/>
    <col min="11" max="11" width="16.25390625" style="1" customWidth="1"/>
    <col min="12" max="16384" width="9.125" style="1" customWidth="1"/>
  </cols>
  <sheetData>
    <row r="1" spans="1:8" ht="17.25" thickBot="1" thickTop="1">
      <c r="A1" s="273" t="str">
        <f>ТО15000!A1</f>
        <v>Outlander RE</v>
      </c>
      <c r="B1" s="274"/>
      <c r="C1" s="274"/>
      <c r="D1" s="214" t="s">
        <v>28</v>
      </c>
      <c r="E1" s="214"/>
      <c r="F1" s="214"/>
      <c r="G1" s="215"/>
      <c r="H1" s="372"/>
    </row>
    <row r="2" spans="1:8" ht="15.75" thickTop="1">
      <c r="A2" s="199"/>
      <c r="B2" s="200"/>
      <c r="C2" s="200"/>
      <c r="D2" s="41" t="s">
        <v>12</v>
      </c>
      <c r="E2" s="211" t="s">
        <v>45</v>
      </c>
      <c r="F2" s="212"/>
      <c r="G2" s="217" t="s">
        <v>40</v>
      </c>
      <c r="H2" s="218"/>
    </row>
    <row r="3" spans="1:21" ht="12.75">
      <c r="A3" s="245" t="s">
        <v>37</v>
      </c>
      <c r="B3" s="275" t="str">
        <f>ТО165000!B3</f>
        <v>2,0 2WD</v>
      </c>
      <c r="C3" s="10"/>
      <c r="D3" s="7"/>
      <c r="E3" s="225">
        <f>ТО15000!E3</f>
        <v>2793</v>
      </c>
      <c r="F3" s="326"/>
      <c r="G3" s="223">
        <f>D3*E3</f>
        <v>0</v>
      </c>
      <c r="H3" s="23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91"/>
      <c r="B4" s="275"/>
      <c r="C4" s="10" t="s">
        <v>38</v>
      </c>
      <c r="D4" s="7">
        <v>4.3</v>
      </c>
      <c r="E4" s="227"/>
      <c r="F4" s="318"/>
      <c r="G4" s="223">
        <f>D4*E3</f>
        <v>12009.9</v>
      </c>
      <c r="H4" s="232"/>
      <c r="I4" s="2"/>
      <c r="J4" s="44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91"/>
      <c r="B5" s="276" t="str">
        <f>ТО165000!B5</f>
        <v>2,0 4WD</v>
      </c>
      <c r="C5" s="10"/>
      <c r="D5" s="51"/>
      <c r="E5" s="227"/>
      <c r="F5" s="318"/>
      <c r="G5" s="223">
        <f>D5*E3</f>
        <v>0</v>
      </c>
      <c r="H5" s="232"/>
      <c r="I5" s="2"/>
      <c r="J5" s="44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91"/>
      <c r="B6" s="276"/>
      <c r="C6" s="10" t="s">
        <v>38</v>
      </c>
      <c r="D6" s="51">
        <v>4.5</v>
      </c>
      <c r="E6" s="227"/>
      <c r="F6" s="318"/>
      <c r="G6" s="223">
        <f>D6*E3</f>
        <v>12568.5</v>
      </c>
      <c r="H6" s="232"/>
      <c r="I6" s="2"/>
      <c r="J6" s="44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91"/>
      <c r="B7" s="276" t="str">
        <f>ТО165000!B7</f>
        <v>2,4 4WD</v>
      </c>
      <c r="C7" s="9"/>
      <c r="D7" s="63"/>
      <c r="E7" s="227"/>
      <c r="F7" s="318"/>
      <c r="G7" s="223">
        <f>D7*E3</f>
        <v>0</v>
      </c>
      <c r="H7" s="232"/>
      <c r="I7" s="2"/>
      <c r="J7" s="44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2.75">
      <c r="A8" s="191"/>
      <c r="B8" s="276"/>
      <c r="C8" s="10" t="s">
        <v>38</v>
      </c>
      <c r="D8" s="51">
        <v>4.5</v>
      </c>
      <c r="E8" s="227"/>
      <c r="F8" s="318"/>
      <c r="G8" s="265">
        <f>D8*E3</f>
        <v>12568.5</v>
      </c>
      <c r="H8" s="264"/>
      <c r="I8" s="2"/>
      <c r="J8" s="44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>
      <c r="A9" s="191"/>
      <c r="B9" s="198" t="s">
        <v>61</v>
      </c>
      <c r="C9" s="7"/>
      <c r="D9" s="51"/>
      <c r="E9" s="227"/>
      <c r="F9" s="318"/>
      <c r="G9" s="223">
        <v>0</v>
      </c>
      <c r="H9" s="224"/>
      <c r="I9" s="2"/>
      <c r="J9" s="44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3.5" thickBot="1">
      <c r="A10" s="192"/>
      <c r="B10" s="339"/>
      <c r="C10" s="127" t="s">
        <v>2</v>
      </c>
      <c r="D10" s="173">
        <v>6.6</v>
      </c>
      <c r="E10" s="337"/>
      <c r="F10" s="320"/>
      <c r="G10" s="244">
        <f>E3*D10</f>
        <v>18433.8</v>
      </c>
      <c r="H10" s="338"/>
      <c r="I10" s="2"/>
      <c r="J10" s="4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3.5" thickTop="1">
      <c r="A11" s="246" t="s">
        <v>11</v>
      </c>
      <c r="B11" s="2" t="s">
        <v>61</v>
      </c>
      <c r="C11" s="2">
        <v>0</v>
      </c>
      <c r="D11" s="2">
        <v>0.3</v>
      </c>
      <c r="E11" s="229">
        <f>'[2]Лист1'!$B$11</f>
        <v>2793</v>
      </c>
      <c r="F11" s="228"/>
      <c r="G11" s="281">
        <f>E11*D11</f>
        <v>837.9</v>
      </c>
      <c r="H11" s="220"/>
      <c r="I11" s="2"/>
      <c r="J11" s="4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6" customFormat="1" ht="13.5" thickBot="1">
      <c r="A12" s="197"/>
      <c r="B12" s="233" t="s">
        <v>10</v>
      </c>
      <c r="C12" s="221"/>
      <c r="D12" s="3">
        <f>ТО15000!D12</f>
        <v>0.5</v>
      </c>
      <c r="E12" s="233">
        <f>E3</f>
        <v>2793</v>
      </c>
      <c r="F12" s="231"/>
      <c r="G12" s="244">
        <f>D12*E12</f>
        <v>1396.5</v>
      </c>
      <c r="H12" s="222"/>
      <c r="I12" s="4"/>
      <c r="J12" s="46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10" ht="39" thickTop="1">
      <c r="A13" s="40"/>
      <c r="B13" s="17"/>
      <c r="C13" s="17"/>
      <c r="D13" s="17" t="s">
        <v>4</v>
      </c>
      <c r="E13" s="17" t="s">
        <v>7</v>
      </c>
      <c r="F13" s="17" t="s">
        <v>13</v>
      </c>
      <c r="G13" s="71" t="s">
        <v>8</v>
      </c>
      <c r="H13" s="70" t="s">
        <v>46</v>
      </c>
      <c r="J13" s="1"/>
    </row>
    <row r="14" spans="1:10" ht="12.75">
      <c r="A14" s="209" t="s">
        <v>64</v>
      </c>
      <c r="B14" s="208" t="str">
        <f>B3</f>
        <v>2,0 2WD</v>
      </c>
      <c r="C14" s="209"/>
      <c r="D14" s="19"/>
      <c r="E14" s="4"/>
      <c r="F14" s="4"/>
      <c r="G14" s="46"/>
      <c r="H14" s="35">
        <f>F14*G14</f>
        <v>0</v>
      </c>
      <c r="J14" s="1"/>
    </row>
    <row r="15" spans="1:10" ht="13.5" thickBot="1">
      <c r="A15" s="209"/>
      <c r="B15" s="209"/>
      <c r="C15" s="209"/>
      <c r="E15" s="4"/>
      <c r="F15" s="4"/>
      <c r="G15" s="46"/>
      <c r="H15" s="35">
        <f>F15*G15</f>
        <v>0</v>
      </c>
      <c r="J15" s="1"/>
    </row>
    <row r="16" spans="1:10" ht="14.25" thickBot="1" thickTop="1">
      <c r="A16" s="209"/>
      <c r="B16" s="209"/>
      <c r="C16" s="210"/>
      <c r="D16" s="9" t="s">
        <v>9</v>
      </c>
      <c r="E16" s="219"/>
      <c r="F16" s="219"/>
      <c r="G16" s="220"/>
      <c r="H16" s="36">
        <f>SUM(H14:H15)</f>
        <v>0</v>
      </c>
      <c r="J16" s="1"/>
    </row>
    <row r="17" spans="1:10" ht="13.5" thickTop="1">
      <c r="A17" s="209"/>
      <c r="B17" s="209"/>
      <c r="C17" s="208" t="s">
        <v>38</v>
      </c>
      <c r="D17" s="2" t="s">
        <v>3</v>
      </c>
      <c r="E17" s="8" t="s">
        <v>57</v>
      </c>
      <c r="F17" s="8">
        <v>4.3</v>
      </c>
      <c r="G17" s="45">
        <f>'[1]Масла и технические жидкости'!$C$27</f>
        <v>571</v>
      </c>
      <c r="H17" s="35">
        <f>F17*G17</f>
        <v>2455.2999999999997</v>
      </c>
      <c r="J17" s="1"/>
    </row>
    <row r="18" spans="1:10" ht="12.75">
      <c r="A18" s="209"/>
      <c r="B18" s="209"/>
      <c r="C18" s="209"/>
      <c r="D18" s="2" t="s">
        <v>5</v>
      </c>
      <c r="E18" s="2" t="str">
        <f>'[1]Запчасти'!$B$268</f>
        <v>MZ690070</v>
      </c>
      <c r="F18" s="2">
        <v>1</v>
      </c>
      <c r="G18" s="44">
        <f>'[1]Запчасти'!$C$268</f>
        <v>483.1</v>
      </c>
      <c r="H18" s="35">
        <f aca="true" t="shared" si="0" ref="H18:H25">F18*G18</f>
        <v>483.1</v>
      </c>
      <c r="J18" s="1"/>
    </row>
    <row r="19" spans="1:10" ht="12.75">
      <c r="A19" s="209"/>
      <c r="B19" s="209"/>
      <c r="C19" s="209"/>
      <c r="D19" s="2" t="s">
        <v>6</v>
      </c>
      <c r="E19" s="2" t="str">
        <f>'[1]Запчасти'!$B$273</f>
        <v>7803A005</v>
      </c>
      <c r="F19" s="2">
        <v>1</v>
      </c>
      <c r="G19" s="44">
        <f>'[1]Запчасти'!$C$273</f>
        <v>1108.84</v>
      </c>
      <c r="H19" s="35">
        <f t="shared" si="0"/>
        <v>1108.84</v>
      </c>
      <c r="J19" s="1"/>
    </row>
    <row r="20" spans="1:10" ht="25.5">
      <c r="A20" s="209"/>
      <c r="B20" s="209"/>
      <c r="C20" s="209"/>
      <c r="D20" s="19" t="s">
        <v>39</v>
      </c>
      <c r="E20" s="2" t="str">
        <f>'[1]Запчасти'!$B$269</f>
        <v>MD050317</v>
      </c>
      <c r="F20" s="2">
        <v>1</v>
      </c>
      <c r="G20" s="44">
        <f>'[1]Запчасти'!$C$269</f>
        <v>46.31</v>
      </c>
      <c r="H20" s="35">
        <f t="shared" si="0"/>
        <v>46.31</v>
      </c>
      <c r="J20" s="1"/>
    </row>
    <row r="21" spans="1:10" ht="51">
      <c r="A21" s="209"/>
      <c r="B21" s="209"/>
      <c r="C21" s="209"/>
      <c r="D21" s="19" t="s">
        <v>16</v>
      </c>
      <c r="E21" s="4" t="str">
        <f>'[1]Масла и технические жидкости'!$B$6</f>
        <v>Mobil DOT4</v>
      </c>
      <c r="F21" s="4">
        <v>1</v>
      </c>
      <c r="G21" s="46">
        <f>'[1]Масла и технические жидкости'!$C$6</f>
        <v>262.5</v>
      </c>
      <c r="H21" s="35">
        <f t="shared" si="0"/>
        <v>262.5</v>
      </c>
      <c r="J21" s="1"/>
    </row>
    <row r="22" spans="1:10" ht="12.75">
      <c r="A22" s="209"/>
      <c r="B22" s="209"/>
      <c r="C22" s="209"/>
      <c r="D22" s="2" t="s">
        <v>17</v>
      </c>
      <c r="E22" s="4" t="str">
        <f>'[1]Запчасти'!$B$272</f>
        <v>MR968274</v>
      </c>
      <c r="F22" s="4">
        <v>1</v>
      </c>
      <c r="G22" s="46">
        <f>'[1]Запчасти'!$C$272</f>
        <v>1728.86</v>
      </c>
      <c r="H22" s="35">
        <f t="shared" si="0"/>
        <v>1728.86</v>
      </c>
      <c r="J22" s="1"/>
    </row>
    <row r="23" spans="1:10" ht="12.75">
      <c r="A23" s="209"/>
      <c r="B23" s="209"/>
      <c r="C23" s="209"/>
      <c r="D23" s="21" t="s">
        <v>15</v>
      </c>
      <c r="E23" s="4" t="str">
        <f>'[1]Запчасти'!$B$270</f>
        <v>MN163236</v>
      </c>
      <c r="F23" s="4">
        <v>4</v>
      </c>
      <c r="G23" s="46">
        <f>'[1]Запчасти'!$C$270</f>
        <v>1430.57</v>
      </c>
      <c r="H23" s="35">
        <f t="shared" si="0"/>
        <v>5722.28</v>
      </c>
      <c r="J23" s="1"/>
    </row>
    <row r="24" spans="1:10" ht="25.5">
      <c r="A24" s="209"/>
      <c r="B24" s="209"/>
      <c r="C24" s="209"/>
      <c r="D24" s="55" t="s">
        <v>41</v>
      </c>
      <c r="E24" s="4" t="str">
        <f>'[1]Запчасти'!$B$276</f>
        <v>1035A583</v>
      </c>
      <c r="F24" s="4">
        <v>1</v>
      </c>
      <c r="G24" s="47">
        <f>'[1]Запчасти'!$C$276</f>
        <v>1214.2</v>
      </c>
      <c r="H24" s="35">
        <f t="shared" si="0"/>
        <v>1214.2</v>
      </c>
      <c r="J24" s="1"/>
    </row>
    <row r="25" spans="1:10" ht="13.5" thickBot="1">
      <c r="A25" s="209"/>
      <c r="B25" s="209"/>
      <c r="C25" s="209"/>
      <c r="E25" s="4"/>
      <c r="F25" s="4"/>
      <c r="G25" s="46"/>
      <c r="H25" s="35">
        <f t="shared" si="0"/>
        <v>0</v>
      </c>
      <c r="J25" s="1"/>
    </row>
    <row r="26" spans="1:10" ht="14.25" thickBot="1" thickTop="1">
      <c r="A26" s="209"/>
      <c r="B26" s="234"/>
      <c r="C26" s="210"/>
      <c r="D26" s="3" t="s">
        <v>9</v>
      </c>
      <c r="E26" s="221"/>
      <c r="F26" s="221"/>
      <c r="G26" s="222"/>
      <c r="H26" s="36">
        <f>SUM(H17:H24)</f>
        <v>13021.39</v>
      </c>
      <c r="J26" s="1"/>
    </row>
    <row r="27" spans="1:10" ht="13.5" thickTop="1">
      <c r="A27" s="209"/>
      <c r="B27" s="259" t="str">
        <f>B5</f>
        <v>2,0 4WD</v>
      </c>
      <c r="C27" s="209"/>
      <c r="D27" s="19"/>
      <c r="E27" s="4"/>
      <c r="F27" s="4"/>
      <c r="G27" s="46"/>
      <c r="H27" s="35">
        <f>F27*G27</f>
        <v>0</v>
      </c>
      <c r="J27" s="1"/>
    </row>
    <row r="28" spans="1:10" ht="13.5" thickBot="1">
      <c r="A28" s="209"/>
      <c r="B28" s="259"/>
      <c r="C28" s="209"/>
      <c r="E28" s="4"/>
      <c r="F28" s="4"/>
      <c r="G28" s="46"/>
      <c r="H28" s="35">
        <f>F28*G28</f>
        <v>0</v>
      </c>
      <c r="J28" s="1"/>
    </row>
    <row r="29" spans="1:10" ht="14.25" thickBot="1" thickTop="1">
      <c r="A29" s="209"/>
      <c r="B29" s="259"/>
      <c r="C29" s="210"/>
      <c r="D29" s="9"/>
      <c r="E29" s="219"/>
      <c r="F29" s="219"/>
      <c r="G29" s="220"/>
      <c r="H29" s="36">
        <f>SUM(H27:H28)</f>
        <v>0</v>
      </c>
      <c r="J29" s="1"/>
    </row>
    <row r="30" spans="1:10" ht="13.5" thickTop="1">
      <c r="A30" s="209"/>
      <c r="B30" s="259"/>
      <c r="C30" s="208" t="s">
        <v>38</v>
      </c>
      <c r="D30" s="2" t="s">
        <v>3</v>
      </c>
      <c r="E30" s="8" t="s">
        <v>57</v>
      </c>
      <c r="F30" s="8">
        <v>4.3</v>
      </c>
      <c r="G30" s="45">
        <f>'[1]Масла и технические жидкости'!$C$27</f>
        <v>571</v>
      </c>
      <c r="H30" s="35">
        <f>G30*F30</f>
        <v>2455.2999999999997</v>
      </c>
      <c r="J30" s="1"/>
    </row>
    <row r="31" spans="1:10" ht="12.75">
      <c r="A31" s="209"/>
      <c r="B31" s="259"/>
      <c r="C31" s="209"/>
      <c r="D31" s="2" t="s">
        <v>5</v>
      </c>
      <c r="E31" s="2" t="str">
        <f>'[1]Запчасти'!$B$268</f>
        <v>MZ690070</v>
      </c>
      <c r="F31" s="2">
        <v>1</v>
      </c>
      <c r="G31" s="48">
        <f>'[1]Запчасти'!$C$268</f>
        <v>483.1</v>
      </c>
      <c r="H31" s="35">
        <f aca="true" t="shared" si="1" ref="H31:H39">G31*F31</f>
        <v>483.1</v>
      </c>
      <c r="J31" s="1"/>
    </row>
    <row r="32" spans="1:10" ht="12.75">
      <c r="A32" s="209"/>
      <c r="B32" s="259"/>
      <c r="C32" s="209"/>
      <c r="D32" s="2" t="s">
        <v>6</v>
      </c>
      <c r="E32" s="2" t="str">
        <f>'[1]Запчасти'!$B$273</f>
        <v>7803A005</v>
      </c>
      <c r="F32" s="2">
        <v>1</v>
      </c>
      <c r="G32" s="44">
        <f>'[1]Запчасти'!$C$273</f>
        <v>1108.84</v>
      </c>
      <c r="H32" s="35">
        <f t="shared" si="1"/>
        <v>1108.84</v>
      </c>
      <c r="J32" s="1"/>
    </row>
    <row r="33" spans="1:10" ht="25.5">
      <c r="A33" s="209"/>
      <c r="B33" s="259"/>
      <c r="C33" s="209"/>
      <c r="D33" s="19" t="s">
        <v>39</v>
      </c>
      <c r="E33" s="2" t="str">
        <f>'[1]Запчасти'!$B$269</f>
        <v>MD050317</v>
      </c>
      <c r="F33" s="2">
        <v>1</v>
      </c>
      <c r="G33" s="44">
        <f>'[1]Запчасти'!$C$269</f>
        <v>46.31</v>
      </c>
      <c r="H33" s="35">
        <f t="shared" si="1"/>
        <v>46.31</v>
      </c>
      <c r="J33" s="1"/>
    </row>
    <row r="34" spans="1:10" ht="51">
      <c r="A34" s="209"/>
      <c r="B34" s="259"/>
      <c r="C34" s="209"/>
      <c r="D34" s="19" t="s">
        <v>16</v>
      </c>
      <c r="E34" s="4" t="str">
        <f>'[1]Масла и технические жидкости'!$B$6</f>
        <v>Mobil DOT4</v>
      </c>
      <c r="F34" s="4">
        <v>1</v>
      </c>
      <c r="G34" s="46">
        <f>'[1]Масла и технические жидкости'!$C$6</f>
        <v>262.5</v>
      </c>
      <c r="H34" s="35">
        <f t="shared" si="1"/>
        <v>262.5</v>
      </c>
      <c r="J34" s="1"/>
    </row>
    <row r="35" spans="1:10" ht="12.75">
      <c r="A35" s="209"/>
      <c r="B35" s="259"/>
      <c r="C35" s="209"/>
      <c r="D35" s="2" t="s">
        <v>17</v>
      </c>
      <c r="E35" s="4" t="str">
        <f>'[1]Запчасти'!$B$272</f>
        <v>MR968274</v>
      </c>
      <c r="F35" s="4">
        <v>1</v>
      </c>
      <c r="G35" s="46">
        <f>'[1]Запчасти'!$C$272</f>
        <v>1728.86</v>
      </c>
      <c r="H35" s="35">
        <f t="shared" si="1"/>
        <v>1728.86</v>
      </c>
      <c r="J35" s="1"/>
    </row>
    <row r="36" spans="1:10" ht="12.75">
      <c r="A36" s="209"/>
      <c r="B36" s="259"/>
      <c r="C36" s="209"/>
      <c r="D36" s="21" t="s">
        <v>15</v>
      </c>
      <c r="E36" s="4" t="str">
        <f>'[1]Запчасти'!$B$270</f>
        <v>MN163236</v>
      </c>
      <c r="F36" s="4">
        <v>4</v>
      </c>
      <c r="G36" s="46">
        <f>'[1]Запчасти'!$C$270</f>
        <v>1430.57</v>
      </c>
      <c r="H36" s="35">
        <f t="shared" si="1"/>
        <v>5722.28</v>
      </c>
      <c r="J36" s="1"/>
    </row>
    <row r="37" spans="1:10" ht="25.5">
      <c r="A37" s="209"/>
      <c r="B37" s="259"/>
      <c r="C37" s="209"/>
      <c r="D37" s="19" t="s">
        <v>41</v>
      </c>
      <c r="E37" s="4" t="str">
        <f>'[1]Запчасти'!$B$276</f>
        <v>1035A583</v>
      </c>
      <c r="F37" s="4">
        <v>1</v>
      </c>
      <c r="G37" s="47">
        <f>'[1]Запчасти'!$C$276</f>
        <v>1214.2</v>
      </c>
      <c r="H37" s="35">
        <f t="shared" si="1"/>
        <v>1214.2</v>
      </c>
      <c r="J37" s="1"/>
    </row>
    <row r="38" spans="1:10" ht="25.5">
      <c r="A38" s="209"/>
      <c r="B38" s="259"/>
      <c r="C38" s="209"/>
      <c r="D38" s="21" t="s">
        <v>58</v>
      </c>
      <c r="E38" s="21" t="str">
        <f>'[1]Масла и технические жидкости'!$B$31</f>
        <v>Hypoid Gear Oil SAE 80 GL-5</v>
      </c>
      <c r="F38" s="4">
        <v>0.4</v>
      </c>
      <c r="G38" s="46">
        <f>'[1]Масла и технические жидкости'!$C$31</f>
        <v>831</v>
      </c>
      <c r="H38" s="35">
        <f t="shared" si="1"/>
        <v>332.40000000000003</v>
      </c>
      <c r="J38" s="1"/>
    </row>
    <row r="39" spans="1:10" ht="13.5" thickBot="1">
      <c r="A39" s="209"/>
      <c r="B39" s="259"/>
      <c r="C39" s="209"/>
      <c r="D39" s="2"/>
      <c r="E39" s="4"/>
      <c r="F39" s="4"/>
      <c r="G39" s="46"/>
      <c r="H39" s="35">
        <f t="shared" si="1"/>
        <v>0</v>
      </c>
      <c r="J39" s="1"/>
    </row>
    <row r="40" spans="1:10" ht="14.25" thickBot="1" thickTop="1">
      <c r="A40" s="209"/>
      <c r="B40" s="272"/>
      <c r="C40" s="210"/>
      <c r="D40" s="3" t="s">
        <v>9</v>
      </c>
      <c r="E40" s="221"/>
      <c r="F40" s="221"/>
      <c r="G40" s="222"/>
      <c r="H40" s="36">
        <f>SUM(H30:H39)</f>
        <v>13353.789999999999</v>
      </c>
      <c r="J40" s="1"/>
    </row>
    <row r="41" spans="1:10" ht="13.5" thickTop="1">
      <c r="A41" s="209"/>
      <c r="B41" s="259" t="str">
        <f>B7</f>
        <v>2,4 4WD</v>
      </c>
      <c r="C41" s="209"/>
      <c r="D41" s="19"/>
      <c r="E41" s="4"/>
      <c r="F41" s="4"/>
      <c r="G41" s="46"/>
      <c r="H41" s="35">
        <f>F41*G41</f>
        <v>0</v>
      </c>
      <c r="J41" s="1"/>
    </row>
    <row r="42" spans="1:10" ht="13.5" thickBot="1">
      <c r="A42" s="209"/>
      <c r="B42" s="259"/>
      <c r="C42" s="209"/>
      <c r="E42" s="4"/>
      <c r="F42" s="4"/>
      <c r="G42" s="46"/>
      <c r="H42" s="35">
        <f>F42*G42</f>
        <v>0</v>
      </c>
      <c r="J42" s="1"/>
    </row>
    <row r="43" spans="1:10" ht="14.25" thickBot="1" thickTop="1">
      <c r="A43" s="209"/>
      <c r="B43" s="259"/>
      <c r="C43" s="210"/>
      <c r="D43" s="9"/>
      <c r="E43" s="219"/>
      <c r="F43" s="219"/>
      <c r="G43" s="220"/>
      <c r="H43" s="36">
        <f>SUM(H41:H42)</f>
        <v>0</v>
      </c>
      <c r="J43" s="1"/>
    </row>
    <row r="44" spans="1:10" ht="13.5" thickTop="1">
      <c r="A44" s="209"/>
      <c r="B44" s="259"/>
      <c r="C44" s="208" t="s">
        <v>38</v>
      </c>
      <c r="D44" s="2" t="s">
        <v>3</v>
      </c>
      <c r="E44" s="8" t="s">
        <v>57</v>
      </c>
      <c r="F44" s="8">
        <v>4.6</v>
      </c>
      <c r="G44" s="45">
        <f>'[1]Масла и технические жидкости'!$C$27</f>
        <v>571</v>
      </c>
      <c r="H44" s="35">
        <f>G44*F44</f>
        <v>2626.6</v>
      </c>
      <c r="J44" s="1"/>
    </row>
    <row r="45" spans="1:10" ht="12.75">
      <c r="A45" s="209"/>
      <c r="B45" s="259"/>
      <c r="C45" s="209"/>
      <c r="D45" s="2" t="s">
        <v>5</v>
      </c>
      <c r="E45" s="2" t="str">
        <f>'[1]Запчасти'!$B$268</f>
        <v>MZ690070</v>
      </c>
      <c r="F45" s="2">
        <v>1</v>
      </c>
      <c r="G45" s="48">
        <f>'[1]Запчасти'!$C$268</f>
        <v>483.1</v>
      </c>
      <c r="H45" s="35">
        <f aca="true" t="shared" si="2" ref="H45:H53">G45*F45</f>
        <v>483.1</v>
      </c>
      <c r="J45" s="1"/>
    </row>
    <row r="46" spans="1:10" ht="12.75">
      <c r="A46" s="209"/>
      <c r="B46" s="259"/>
      <c r="C46" s="209"/>
      <c r="D46" s="2" t="s">
        <v>6</v>
      </c>
      <c r="E46" s="2" t="str">
        <f>'[1]Запчасти'!$B$273</f>
        <v>7803A005</v>
      </c>
      <c r="F46" s="2">
        <v>1</v>
      </c>
      <c r="G46" s="44">
        <f>'[1]Запчасти'!$C$273</f>
        <v>1108.84</v>
      </c>
      <c r="H46" s="35">
        <f t="shared" si="2"/>
        <v>1108.84</v>
      </c>
      <c r="J46" s="1"/>
    </row>
    <row r="47" spans="1:10" ht="25.5">
      <c r="A47" s="209"/>
      <c r="B47" s="259"/>
      <c r="C47" s="209"/>
      <c r="D47" s="19" t="s">
        <v>39</v>
      </c>
      <c r="E47" s="2" t="str">
        <f>'[1]Запчасти'!$B$269</f>
        <v>MD050317</v>
      </c>
      <c r="F47" s="2">
        <v>1</v>
      </c>
      <c r="G47" s="44">
        <f>'[1]Запчасти'!$C$269</f>
        <v>46.31</v>
      </c>
      <c r="H47" s="35">
        <f t="shared" si="2"/>
        <v>46.31</v>
      </c>
      <c r="J47" s="1"/>
    </row>
    <row r="48" spans="1:10" ht="51">
      <c r="A48" s="209"/>
      <c r="B48" s="259"/>
      <c r="C48" s="209"/>
      <c r="D48" s="19" t="s">
        <v>16</v>
      </c>
      <c r="E48" s="4" t="str">
        <f>'[1]Масла и технические жидкости'!$B$6</f>
        <v>Mobil DOT4</v>
      </c>
      <c r="F48" s="4">
        <v>1</v>
      </c>
      <c r="G48" s="46">
        <f>'[1]Масла и технические жидкости'!$C$6</f>
        <v>262.5</v>
      </c>
      <c r="H48" s="35">
        <f t="shared" si="2"/>
        <v>262.5</v>
      </c>
      <c r="J48" s="1"/>
    </row>
    <row r="49" spans="1:10" ht="12.75">
      <c r="A49" s="209"/>
      <c r="B49" s="259"/>
      <c r="C49" s="209"/>
      <c r="D49" s="2" t="s">
        <v>17</v>
      </c>
      <c r="E49" s="4" t="str">
        <f>'[1]Запчасти'!$B$272</f>
        <v>MR968274</v>
      </c>
      <c r="F49" s="4">
        <v>1</v>
      </c>
      <c r="G49" s="46">
        <f>'[1]Запчасти'!$C$272</f>
        <v>1728.86</v>
      </c>
      <c r="H49" s="35">
        <f t="shared" si="2"/>
        <v>1728.86</v>
      </c>
      <c r="J49" s="1"/>
    </row>
    <row r="50" spans="1:10" ht="12.75">
      <c r="A50" s="209"/>
      <c r="B50" s="259"/>
      <c r="C50" s="209"/>
      <c r="D50" s="21" t="s">
        <v>15</v>
      </c>
      <c r="E50" s="4" t="str">
        <f>'[1]Запчасти'!$B$271</f>
        <v>MN163235</v>
      </c>
      <c r="F50" s="4">
        <v>4</v>
      </c>
      <c r="G50" s="47">
        <f>'[1]Запчасти'!$C$271</f>
        <v>1380.37</v>
      </c>
      <c r="H50" s="35">
        <f t="shared" si="2"/>
        <v>5521.48</v>
      </c>
      <c r="J50" s="1"/>
    </row>
    <row r="51" spans="1:10" ht="25.5">
      <c r="A51" s="209"/>
      <c r="B51" s="259"/>
      <c r="C51" s="209"/>
      <c r="D51" s="19" t="s">
        <v>41</v>
      </c>
      <c r="E51" s="4" t="str">
        <f>'[1]Запчасти'!$B$276</f>
        <v>1035A583</v>
      </c>
      <c r="F51" s="4">
        <v>1</v>
      </c>
      <c r="G51" s="47">
        <f>'[1]Запчасти'!$C$276</f>
        <v>1214.2</v>
      </c>
      <c r="H51" s="35">
        <f t="shared" si="2"/>
        <v>1214.2</v>
      </c>
      <c r="J51" s="1"/>
    </row>
    <row r="52" spans="1:10" ht="25.5">
      <c r="A52" s="209"/>
      <c r="B52" s="259"/>
      <c r="C52" s="209"/>
      <c r="D52" s="21" t="s">
        <v>58</v>
      </c>
      <c r="E52" s="21" t="str">
        <f>'[1]Масла и технические жидкости'!$B$31</f>
        <v>Hypoid Gear Oil SAE 80 GL-5</v>
      </c>
      <c r="F52" s="4">
        <v>0.4</v>
      </c>
      <c r="G52" s="46">
        <f>'[1]Масла и технические жидкости'!$C$31</f>
        <v>831</v>
      </c>
      <c r="H52" s="35">
        <f t="shared" si="2"/>
        <v>332.40000000000003</v>
      </c>
      <c r="J52" s="1"/>
    </row>
    <row r="53" spans="1:10" ht="13.5" thickBot="1">
      <c r="A53" s="209"/>
      <c r="B53" s="259"/>
      <c r="C53" s="209"/>
      <c r="D53" s="19"/>
      <c r="E53" s="4"/>
      <c r="F53" s="4"/>
      <c r="G53" s="46"/>
      <c r="H53" s="35">
        <f t="shared" si="2"/>
        <v>0</v>
      </c>
      <c r="J53" s="1"/>
    </row>
    <row r="54" spans="1:10" ht="14.25" thickBot="1" thickTop="1">
      <c r="A54" s="209"/>
      <c r="B54" s="272"/>
      <c r="C54" s="234"/>
      <c r="D54" s="3" t="s">
        <v>9</v>
      </c>
      <c r="E54" s="221"/>
      <c r="F54" s="221"/>
      <c r="G54" s="222"/>
      <c r="H54" s="36">
        <f>SUM(H44:H53)</f>
        <v>13324.289999999999</v>
      </c>
      <c r="J54" s="1"/>
    </row>
    <row r="55" spans="1:12" ht="13.5" thickTop="1">
      <c r="A55" s="209"/>
      <c r="B55" s="251" t="s">
        <v>61</v>
      </c>
      <c r="C55" s="323"/>
      <c r="D55" s="2"/>
      <c r="E55" s="2"/>
      <c r="F55" s="2"/>
      <c r="G55" s="2"/>
      <c r="H55" s="35">
        <f>F55*G55</f>
        <v>0</v>
      </c>
      <c r="I55" s="174"/>
      <c r="J55" s="81"/>
      <c r="K55" s="81"/>
      <c r="L55" s="98"/>
    </row>
    <row r="56" spans="1:12" ht="13.5" thickBot="1">
      <c r="A56" s="209"/>
      <c r="B56" s="259"/>
      <c r="C56" s="209"/>
      <c r="D56" s="2"/>
      <c r="E56" s="2"/>
      <c r="F56" s="2"/>
      <c r="G56" s="2"/>
      <c r="H56" s="35">
        <f>F56*G56</f>
        <v>0</v>
      </c>
      <c r="I56" s="104"/>
      <c r="J56" s="2"/>
      <c r="K56" s="2"/>
      <c r="L56" s="99"/>
    </row>
    <row r="57" spans="1:12" ht="14.25" thickBot="1" thickTop="1">
      <c r="A57" s="209"/>
      <c r="B57" s="259"/>
      <c r="C57" s="210"/>
      <c r="D57" s="9" t="s">
        <v>9</v>
      </c>
      <c r="E57" s="9"/>
      <c r="F57" s="9"/>
      <c r="G57" s="152"/>
      <c r="H57" s="36">
        <f>SUM(H55:H56)</f>
        <v>0</v>
      </c>
      <c r="I57" s="104"/>
      <c r="J57" s="2"/>
      <c r="K57" s="2"/>
      <c r="L57" s="99"/>
    </row>
    <row r="58" spans="1:12" ht="13.5" thickTop="1">
      <c r="A58" s="209"/>
      <c r="B58" s="259"/>
      <c r="C58" s="209" t="s">
        <v>2</v>
      </c>
      <c r="D58" s="2" t="s">
        <v>3</v>
      </c>
      <c r="E58" s="2" t="str">
        <f>'[1]Масла и технические жидкости'!$B$27</f>
        <v>Oil 0W30 </v>
      </c>
      <c r="F58" s="2">
        <v>4.3</v>
      </c>
      <c r="G58" s="44">
        <f>'[1]Масла и технические жидкости'!$C$27</f>
        <v>571</v>
      </c>
      <c r="H58" s="46">
        <f aca="true" t="shared" si="3" ref="H58:H68">G58*F58</f>
        <v>2455.2999999999997</v>
      </c>
      <c r="I58" s="104"/>
      <c r="J58" s="2"/>
      <c r="K58" s="2"/>
      <c r="L58" s="99"/>
    </row>
    <row r="59" spans="1:12" ht="12.75">
      <c r="A59" s="209"/>
      <c r="B59" s="259"/>
      <c r="C59" s="209"/>
      <c r="D59" s="2" t="s">
        <v>5</v>
      </c>
      <c r="E59" s="2" t="str">
        <f>'[1]Запчасти'!$B$268</f>
        <v>MZ690070</v>
      </c>
      <c r="F59" s="2">
        <v>1</v>
      </c>
      <c r="G59" s="2">
        <f>'[1]Запчасти'!$C$268</f>
        <v>483.1</v>
      </c>
      <c r="H59" s="46">
        <f t="shared" si="3"/>
        <v>483.1</v>
      </c>
      <c r="I59" s="104"/>
      <c r="J59" s="2"/>
      <c r="K59" s="2"/>
      <c r="L59" s="99"/>
    </row>
    <row r="60" spans="1:12" ht="12.75">
      <c r="A60" s="209"/>
      <c r="B60" s="259"/>
      <c r="C60" s="209"/>
      <c r="D60" s="2" t="s">
        <v>6</v>
      </c>
      <c r="E60" s="2" t="str">
        <f>'[1]Запчасти'!$B$273</f>
        <v>7803A005</v>
      </c>
      <c r="F60" s="2">
        <v>1</v>
      </c>
      <c r="G60" s="2">
        <f>'[1]Запчасти'!$C$273</f>
        <v>1108.84</v>
      </c>
      <c r="H60" s="46">
        <f t="shared" si="3"/>
        <v>1108.84</v>
      </c>
      <c r="I60" s="104"/>
      <c r="J60" s="2"/>
      <c r="K60" s="2"/>
      <c r="L60" s="99"/>
    </row>
    <row r="61" spans="1:12" ht="25.5">
      <c r="A61" s="209"/>
      <c r="B61" s="259"/>
      <c r="C61" s="209"/>
      <c r="D61" s="19" t="s">
        <v>39</v>
      </c>
      <c r="E61" s="2" t="str">
        <f>'[1]Запчасти'!$B$269</f>
        <v>MD050317</v>
      </c>
      <c r="F61" s="2">
        <v>1</v>
      </c>
      <c r="G61" s="2">
        <f>'[1]Запчасти'!$C$269</f>
        <v>46.31</v>
      </c>
      <c r="H61" s="46">
        <f t="shared" si="3"/>
        <v>46.31</v>
      </c>
      <c r="I61" s="104"/>
      <c r="J61" s="2"/>
      <c r="K61" s="2"/>
      <c r="L61" s="99"/>
    </row>
    <row r="62" spans="1:12" ht="51">
      <c r="A62" s="209"/>
      <c r="B62" s="259"/>
      <c r="C62" s="209"/>
      <c r="D62" s="19" t="s">
        <v>16</v>
      </c>
      <c r="E62" s="4" t="str">
        <f>'[1]Масла и технические жидкости'!$B$6</f>
        <v>Mobil DOT4</v>
      </c>
      <c r="F62" s="2">
        <v>1</v>
      </c>
      <c r="G62" s="44">
        <f>'[1]Масла и технические жидкости'!$C$6</f>
        <v>262.5</v>
      </c>
      <c r="H62" s="46">
        <f t="shared" si="3"/>
        <v>262.5</v>
      </c>
      <c r="I62" s="383" t="s">
        <v>68</v>
      </c>
      <c r="J62" s="384"/>
      <c r="K62" s="385"/>
      <c r="L62" s="99"/>
    </row>
    <row r="63" spans="1:12" ht="12.75">
      <c r="A63" s="209"/>
      <c r="B63" s="259"/>
      <c r="C63" s="209"/>
      <c r="D63" s="2" t="s">
        <v>17</v>
      </c>
      <c r="E63" s="2" t="str">
        <f>'[1]Запчасти'!$B$272</f>
        <v>MR968274</v>
      </c>
      <c r="F63" s="2">
        <v>1</v>
      </c>
      <c r="G63" s="2">
        <f>'[1]Запчасти'!$C$272</f>
        <v>1728.86</v>
      </c>
      <c r="H63" s="46">
        <f t="shared" si="3"/>
        <v>1728.86</v>
      </c>
      <c r="I63" s="386"/>
      <c r="J63" s="387"/>
      <c r="K63" s="388"/>
      <c r="L63" s="99"/>
    </row>
    <row r="64" spans="1:12" ht="25.5">
      <c r="A64" s="209"/>
      <c r="B64" s="259"/>
      <c r="C64" s="209"/>
      <c r="D64" s="21" t="s">
        <v>58</v>
      </c>
      <c r="E64" s="19" t="str">
        <f>'[1]Масла и технические жидкости'!$B$31</f>
        <v>Hypoid Gear Oil SAE 80 GL-5</v>
      </c>
      <c r="F64" s="2">
        <v>0.4</v>
      </c>
      <c r="G64" s="44">
        <f>'[1]Масла и технические жидкости'!$C$31</f>
        <v>831</v>
      </c>
      <c r="H64" s="46">
        <f t="shared" si="3"/>
        <v>332.40000000000003</v>
      </c>
      <c r="I64" s="175" t="s">
        <v>69</v>
      </c>
      <c r="J64" s="7" t="s">
        <v>70</v>
      </c>
      <c r="K64" s="143" t="s">
        <v>77</v>
      </c>
      <c r="L64" s="99"/>
    </row>
    <row r="65" spans="1:12" ht="12.75">
      <c r="A65" s="209"/>
      <c r="B65" s="259"/>
      <c r="C65" s="209"/>
      <c r="D65" s="139" t="s">
        <v>67</v>
      </c>
      <c r="E65" s="2" t="str">
        <f>'[1]Запчасти'!$B$288</f>
        <v>1145A034</v>
      </c>
      <c r="F65" s="2">
        <v>1</v>
      </c>
      <c r="G65" s="2">
        <f>'[1]Запчасти'!$C$288</f>
        <v>4265.95</v>
      </c>
      <c r="H65" s="46">
        <f t="shared" si="3"/>
        <v>4265.95</v>
      </c>
      <c r="I65" s="175" t="s">
        <v>71</v>
      </c>
      <c r="J65" s="7" t="s">
        <v>72</v>
      </c>
      <c r="K65" s="7">
        <f>'[1]Запчасти'!$G$268</f>
        <v>7393.82</v>
      </c>
      <c r="L65" s="99"/>
    </row>
    <row r="66" spans="1:12" ht="25.5">
      <c r="A66" s="209"/>
      <c r="B66" s="259"/>
      <c r="C66" s="209"/>
      <c r="D66" s="76" t="s">
        <v>62</v>
      </c>
      <c r="E66" s="2" t="str">
        <f>'[1]Запчасти'!$B$287</f>
        <v>1540A193</v>
      </c>
      <c r="F66" s="2">
        <v>1</v>
      </c>
      <c r="G66" s="2">
        <f>'[1]Запчасти'!$C$287</f>
        <v>643.1</v>
      </c>
      <c r="H66" s="46">
        <f t="shared" si="3"/>
        <v>643.1</v>
      </c>
      <c r="I66" s="175" t="s">
        <v>73</v>
      </c>
      <c r="J66" s="7" t="s">
        <v>74</v>
      </c>
      <c r="K66" s="7">
        <f>'[1]Запчасти'!$G$269</f>
        <v>3882.53</v>
      </c>
      <c r="L66" s="99"/>
    </row>
    <row r="67" spans="1:12" ht="25.5">
      <c r="A67" s="209"/>
      <c r="B67" s="259"/>
      <c r="C67" s="209"/>
      <c r="D67" s="140" t="s">
        <v>41</v>
      </c>
      <c r="E67" s="2" t="str">
        <f>'[1]Запчасти'!$B$285</f>
        <v>1035A714</v>
      </c>
      <c r="F67" s="2">
        <v>2</v>
      </c>
      <c r="G67" s="2">
        <f>'[1]Запчасти'!$C$285</f>
        <v>1214.2</v>
      </c>
      <c r="H67" s="46">
        <f t="shared" si="3"/>
        <v>2428.4</v>
      </c>
      <c r="I67" s="176" t="s">
        <v>75</v>
      </c>
      <c r="J67" s="142" t="s">
        <v>76</v>
      </c>
      <c r="K67" s="142">
        <f>'[1]Запчасти'!$G$270</f>
        <v>2657.25</v>
      </c>
      <c r="L67" s="99"/>
    </row>
    <row r="68" spans="1:12" ht="12.75">
      <c r="A68" s="209"/>
      <c r="B68" s="259"/>
      <c r="C68" s="209"/>
      <c r="D68" s="2" t="s">
        <v>15</v>
      </c>
      <c r="E68" s="2" t="str">
        <f>'[1]Запчасти'!$B$283</f>
        <v>1822A067</v>
      </c>
      <c r="F68" s="2">
        <v>6</v>
      </c>
      <c r="G68" s="2">
        <f>'[1]Запчасти'!$C$283</f>
        <v>1849.81</v>
      </c>
      <c r="H68" s="46">
        <f t="shared" si="3"/>
        <v>11098.86</v>
      </c>
      <c r="I68" s="176" t="s">
        <v>9</v>
      </c>
      <c r="J68" s="142"/>
      <c r="K68" s="144">
        <f>K65+K66+K67</f>
        <v>13933.6</v>
      </c>
      <c r="L68" s="99"/>
    </row>
    <row r="69" spans="1:12" ht="13.5" thickBot="1">
      <c r="A69" s="209"/>
      <c r="B69" s="259"/>
      <c r="C69" s="209"/>
      <c r="D69" s="2"/>
      <c r="E69" s="2"/>
      <c r="F69" s="2"/>
      <c r="G69" s="2"/>
      <c r="H69" s="168">
        <v>0</v>
      </c>
      <c r="I69" s="104"/>
      <c r="J69" s="2"/>
      <c r="K69" s="2"/>
      <c r="L69" s="99"/>
    </row>
    <row r="70" spans="1:12" ht="14.25" thickBot="1" thickTop="1">
      <c r="A70" s="234"/>
      <c r="B70" s="272"/>
      <c r="C70" s="234"/>
      <c r="D70" s="2" t="s">
        <v>9</v>
      </c>
      <c r="E70" s="2"/>
      <c r="F70" s="2"/>
      <c r="G70" s="2"/>
      <c r="H70" s="179">
        <f>H58+H59+H60+H61+H62+H63+H64+H65+H66+H67+H68</f>
        <v>24853.62</v>
      </c>
      <c r="I70" s="105"/>
      <c r="J70" s="3"/>
      <c r="K70" s="3"/>
      <c r="L70" s="80"/>
    </row>
    <row r="71" spans="1:8" ht="14.25" customHeight="1" thickBot="1" thickTop="1">
      <c r="A71" s="189" t="s">
        <v>47</v>
      </c>
      <c r="B71" s="247" t="str">
        <f>B14</f>
        <v>2,0 2WD</v>
      </c>
      <c r="C71" s="12" t="s">
        <v>1</v>
      </c>
      <c r="D71" s="242"/>
      <c r="E71" s="242"/>
      <c r="F71" s="242"/>
      <c r="G71" s="242"/>
      <c r="H71" s="37">
        <f>H16+G3</f>
        <v>0</v>
      </c>
    </row>
    <row r="72" spans="1:8" ht="14.25" thickBot="1" thickTop="1">
      <c r="A72" s="190"/>
      <c r="B72" s="248"/>
      <c r="C72" s="13" t="s">
        <v>38</v>
      </c>
      <c r="D72" s="243"/>
      <c r="E72" s="243"/>
      <c r="F72" s="243"/>
      <c r="G72" s="243"/>
      <c r="H72" s="37">
        <f>H26+G4</f>
        <v>25031.29</v>
      </c>
    </row>
    <row r="73" spans="1:8" ht="14.25" thickBot="1" thickTop="1">
      <c r="A73" s="190"/>
      <c r="B73" s="349" t="str">
        <f>B27</f>
        <v>2,0 4WD</v>
      </c>
      <c r="C73" s="13" t="s">
        <v>1</v>
      </c>
      <c r="D73" s="243"/>
      <c r="E73" s="243"/>
      <c r="F73" s="243"/>
      <c r="G73" s="352"/>
      <c r="H73" s="37">
        <f>H29+G5</f>
        <v>0</v>
      </c>
    </row>
    <row r="74" spans="1:8" ht="14.25" thickBot="1" thickTop="1">
      <c r="A74" s="190"/>
      <c r="B74" s="349"/>
      <c r="C74" s="13" t="s">
        <v>38</v>
      </c>
      <c r="D74" s="243"/>
      <c r="E74" s="243"/>
      <c r="F74" s="243"/>
      <c r="G74" s="352"/>
      <c r="H74" s="37">
        <f>H40+G6</f>
        <v>25922.29</v>
      </c>
    </row>
    <row r="75" spans="1:8" ht="14.25" thickBot="1" thickTop="1">
      <c r="A75" s="190"/>
      <c r="B75" s="324" t="str">
        <f>B41</f>
        <v>2,4 4WD</v>
      </c>
      <c r="C75" s="64" t="s">
        <v>1</v>
      </c>
      <c r="D75" s="353"/>
      <c r="E75" s="353"/>
      <c r="F75" s="353"/>
      <c r="G75" s="353"/>
      <c r="H75" s="37">
        <f>H43+G7</f>
        <v>0</v>
      </c>
    </row>
    <row r="76" spans="1:8" ht="14.25" thickBot="1" thickTop="1">
      <c r="A76" s="190"/>
      <c r="B76" s="324"/>
      <c r="C76" s="13" t="s">
        <v>38</v>
      </c>
      <c r="D76" s="243"/>
      <c r="E76" s="243"/>
      <c r="F76" s="243"/>
      <c r="G76" s="243"/>
      <c r="H76" s="37">
        <f>H54+G8</f>
        <v>25892.79</v>
      </c>
    </row>
    <row r="77" spans="1:8" ht="14.25" thickBot="1" thickTop="1">
      <c r="A77" s="190"/>
      <c r="B77" s="193" t="s">
        <v>61</v>
      </c>
      <c r="C77" s="64"/>
      <c r="D77" s="353"/>
      <c r="E77" s="353"/>
      <c r="F77" s="353"/>
      <c r="G77" s="354"/>
      <c r="H77" s="37">
        <v>0</v>
      </c>
    </row>
    <row r="78" spans="1:8" ht="14.25" thickBot="1" thickTop="1">
      <c r="A78" s="294"/>
      <c r="B78" s="325"/>
      <c r="C78" s="61" t="s">
        <v>2</v>
      </c>
      <c r="D78" s="355"/>
      <c r="E78" s="355"/>
      <c r="F78" s="355"/>
      <c r="G78" s="356"/>
      <c r="H78" s="37">
        <f>G10+H70</f>
        <v>43287.42</v>
      </c>
    </row>
    <row r="79" spans="1:8" ht="14.25" thickBot="1" thickTop="1">
      <c r="A79" s="189" t="s">
        <v>79</v>
      </c>
      <c r="B79" s="335" t="s">
        <v>56</v>
      </c>
      <c r="C79" s="12" t="s">
        <v>1</v>
      </c>
      <c r="D79" s="153"/>
      <c r="E79" s="153"/>
      <c r="F79" s="153"/>
      <c r="G79" s="158"/>
      <c r="H79" s="37">
        <v>0</v>
      </c>
    </row>
    <row r="80" spans="1:8" ht="14.25" thickBot="1" thickTop="1">
      <c r="A80" s="190"/>
      <c r="B80" s="336"/>
      <c r="C80" s="13" t="s">
        <v>38</v>
      </c>
      <c r="D80" s="56"/>
      <c r="E80" s="56"/>
      <c r="F80" s="56"/>
      <c r="G80" s="58"/>
      <c r="H80" s="37">
        <f>G4+G12+H26</f>
        <v>26427.79</v>
      </c>
    </row>
    <row r="81" spans="1:8" ht="14.25" thickBot="1" thickTop="1">
      <c r="A81" s="190"/>
      <c r="B81" s="329" t="s">
        <v>42</v>
      </c>
      <c r="C81" s="13" t="s">
        <v>1</v>
      </c>
      <c r="D81" s="56"/>
      <c r="E81" s="56"/>
      <c r="F81" s="56"/>
      <c r="G81" s="58"/>
      <c r="H81" s="37">
        <v>0</v>
      </c>
    </row>
    <row r="82" spans="1:8" ht="14.25" thickBot="1" thickTop="1">
      <c r="A82" s="190"/>
      <c r="B82" s="342"/>
      <c r="C82" s="13" t="s">
        <v>38</v>
      </c>
      <c r="D82" s="56"/>
      <c r="E82" s="56"/>
      <c r="F82" s="56"/>
      <c r="G82" s="58"/>
      <c r="H82" s="37">
        <f>G6+G12+H40</f>
        <v>27318.79</v>
      </c>
    </row>
    <row r="83" spans="1:8" ht="14.25" thickBot="1" thickTop="1">
      <c r="A83" s="190"/>
      <c r="B83" s="329" t="s">
        <v>54</v>
      </c>
      <c r="C83" s="13" t="s">
        <v>1</v>
      </c>
      <c r="D83" s="56"/>
      <c r="E83" s="56"/>
      <c r="F83" s="56"/>
      <c r="G83" s="58"/>
      <c r="H83" s="37">
        <v>0</v>
      </c>
    </row>
    <row r="84" spans="1:8" ht="14.25" thickBot="1" thickTop="1">
      <c r="A84" s="190"/>
      <c r="B84" s="334"/>
      <c r="C84" s="13" t="s">
        <v>38</v>
      </c>
      <c r="D84" s="56"/>
      <c r="E84" s="56"/>
      <c r="F84" s="56"/>
      <c r="G84" s="58"/>
      <c r="H84" s="37">
        <f>G8+G12+H54</f>
        <v>27289.29</v>
      </c>
    </row>
    <row r="85" spans="1:8" ht="14.25" thickBot="1" thickTop="1">
      <c r="A85" s="190"/>
      <c r="B85" s="193" t="s">
        <v>61</v>
      </c>
      <c r="C85" s="64"/>
      <c r="D85" s="56"/>
      <c r="E85" s="56"/>
      <c r="F85" s="56"/>
      <c r="G85" s="58"/>
      <c r="H85" s="37">
        <v>0</v>
      </c>
    </row>
    <row r="86" spans="1:8" ht="14.25" thickBot="1" thickTop="1">
      <c r="A86" s="294"/>
      <c r="B86" s="325"/>
      <c r="C86" s="64" t="s">
        <v>2</v>
      </c>
      <c r="D86" s="57"/>
      <c r="E86" s="57"/>
      <c r="F86" s="57"/>
      <c r="G86" s="57"/>
      <c r="H86" s="37">
        <f>G10+G12+H70</f>
        <v>44683.92</v>
      </c>
    </row>
    <row r="87" spans="1:8" ht="13.5" customHeight="1" thickBot="1" thickTop="1">
      <c r="A87" s="195" t="s">
        <v>48</v>
      </c>
      <c r="B87" s="236" t="str">
        <f>B14</f>
        <v>2,0 2WD</v>
      </c>
      <c r="C87" s="14" t="s">
        <v>1</v>
      </c>
      <c r="D87" s="238"/>
      <c r="E87" s="238"/>
      <c r="F87" s="238"/>
      <c r="G87" s="238"/>
      <c r="H87" s="38">
        <v>0</v>
      </c>
    </row>
    <row r="88" spans="1:8" ht="14.25" thickBot="1" thickTop="1">
      <c r="A88" s="191"/>
      <c r="B88" s="237"/>
      <c r="C88" s="15" t="s">
        <v>38</v>
      </c>
      <c r="D88" s="235"/>
      <c r="E88" s="235"/>
      <c r="F88" s="235"/>
      <c r="G88" s="235"/>
      <c r="H88" s="38">
        <f>H72+G12</f>
        <v>26427.79</v>
      </c>
    </row>
    <row r="89" spans="1:8" ht="14.25" thickBot="1" thickTop="1">
      <c r="A89" s="191"/>
      <c r="B89" s="239" t="str">
        <f>B27</f>
        <v>2,0 4WD</v>
      </c>
      <c r="C89" s="15" t="s">
        <v>1</v>
      </c>
      <c r="D89" s="235"/>
      <c r="E89" s="235"/>
      <c r="F89" s="235"/>
      <c r="G89" s="232"/>
      <c r="H89" s="38">
        <v>0</v>
      </c>
    </row>
    <row r="90" spans="1:8" ht="14.25" thickBot="1" thickTop="1">
      <c r="A90" s="191"/>
      <c r="B90" s="239"/>
      <c r="C90" s="15" t="s">
        <v>38</v>
      </c>
      <c r="D90" s="235"/>
      <c r="E90" s="235"/>
      <c r="F90" s="235"/>
      <c r="G90" s="232"/>
      <c r="H90" s="38">
        <f>H74+G12</f>
        <v>27318.79</v>
      </c>
    </row>
    <row r="91" spans="1:8" ht="14.25" thickBot="1" thickTop="1">
      <c r="A91" s="191"/>
      <c r="B91" s="389" t="str">
        <f>B41</f>
        <v>2,4 4WD</v>
      </c>
      <c r="C91" s="65" t="s">
        <v>1</v>
      </c>
      <c r="D91" s="346"/>
      <c r="E91" s="346"/>
      <c r="F91" s="346"/>
      <c r="G91" s="346"/>
      <c r="H91" s="38">
        <v>0</v>
      </c>
    </row>
    <row r="92" spans="1:8" ht="14.25" thickBot="1" thickTop="1">
      <c r="A92" s="191"/>
      <c r="B92" s="390"/>
      <c r="C92" s="60" t="s">
        <v>38</v>
      </c>
      <c r="D92" s="284"/>
      <c r="E92" s="284"/>
      <c r="F92" s="284"/>
      <c r="G92" s="284"/>
      <c r="H92" s="38">
        <f>H76+G12</f>
        <v>27289.29</v>
      </c>
    </row>
    <row r="93" spans="1:8" ht="14.25" thickBot="1" thickTop="1">
      <c r="A93" s="191"/>
      <c r="B93" s="203" t="s">
        <v>61</v>
      </c>
      <c r="C93" s="10"/>
      <c r="D93" s="235"/>
      <c r="E93" s="235"/>
      <c r="F93" s="235"/>
      <c r="G93" s="232"/>
      <c r="H93" s="36">
        <v>0</v>
      </c>
    </row>
    <row r="94" spans="1:8" ht="14.25" thickBot="1" thickTop="1">
      <c r="A94" s="192"/>
      <c r="B94" s="194"/>
      <c r="C94" s="3" t="s">
        <v>2</v>
      </c>
      <c r="D94" s="221"/>
      <c r="E94" s="221"/>
      <c r="F94" s="221"/>
      <c r="G94" s="222"/>
      <c r="H94" s="111">
        <f>G10+G11+G12+H70+K68</f>
        <v>59455.42</v>
      </c>
    </row>
    <row r="95" ht="13.5" thickTop="1"/>
  </sheetData>
  <sheetProtection/>
  <mergeCells count="76">
    <mergeCell ref="E2:F2"/>
    <mergeCell ref="E11:F11"/>
    <mergeCell ref="E12:F12"/>
    <mergeCell ref="C30:C40"/>
    <mergeCell ref="E40:G40"/>
    <mergeCell ref="C27:C29"/>
    <mergeCell ref="G5:H5"/>
    <mergeCell ref="G6:H6"/>
    <mergeCell ref="G11:H11"/>
    <mergeCell ref="E16:G16"/>
    <mergeCell ref="E26:G26"/>
    <mergeCell ref="E29:G29"/>
    <mergeCell ref="B27:B40"/>
    <mergeCell ref="C14:C16"/>
    <mergeCell ref="C17:C26"/>
    <mergeCell ref="G3:H3"/>
    <mergeCell ref="G4:H4"/>
    <mergeCell ref="B7:B8"/>
    <mergeCell ref="B5:B6"/>
    <mergeCell ref="G10:H10"/>
    <mergeCell ref="A11:A12"/>
    <mergeCell ref="B12:C12"/>
    <mergeCell ref="G12:H12"/>
    <mergeCell ref="C41:C43"/>
    <mergeCell ref="E43:G43"/>
    <mergeCell ref="C44:C54"/>
    <mergeCell ref="E54:G54"/>
    <mergeCell ref="B14:B26"/>
    <mergeCell ref="A14:A70"/>
    <mergeCell ref="C58:C70"/>
    <mergeCell ref="A1:C1"/>
    <mergeCell ref="D1:H1"/>
    <mergeCell ref="A2:C2"/>
    <mergeCell ref="B3:B4"/>
    <mergeCell ref="G2:H2"/>
    <mergeCell ref="B71:B72"/>
    <mergeCell ref="A3:A10"/>
    <mergeCell ref="B9:B10"/>
    <mergeCell ref="E3:F10"/>
    <mergeCell ref="G9:H9"/>
    <mergeCell ref="D90:G90"/>
    <mergeCell ref="B75:B76"/>
    <mergeCell ref="D75:G75"/>
    <mergeCell ref="D76:G76"/>
    <mergeCell ref="B73:B74"/>
    <mergeCell ref="D71:G71"/>
    <mergeCell ref="D72:G72"/>
    <mergeCell ref="D73:G73"/>
    <mergeCell ref="D74:G74"/>
    <mergeCell ref="D87:G87"/>
    <mergeCell ref="G7:H7"/>
    <mergeCell ref="G8:H8"/>
    <mergeCell ref="B41:B54"/>
    <mergeCell ref="B93:B94"/>
    <mergeCell ref="I62:K63"/>
    <mergeCell ref="A71:A78"/>
    <mergeCell ref="B77:B78"/>
    <mergeCell ref="D77:G77"/>
    <mergeCell ref="D78:G78"/>
    <mergeCell ref="B91:B92"/>
    <mergeCell ref="D91:G91"/>
    <mergeCell ref="D92:G92"/>
    <mergeCell ref="B87:B88"/>
    <mergeCell ref="D93:G93"/>
    <mergeCell ref="D94:G94"/>
    <mergeCell ref="B55:B70"/>
    <mergeCell ref="C55:C57"/>
    <mergeCell ref="D88:G88"/>
    <mergeCell ref="B89:B90"/>
    <mergeCell ref="D89:G89"/>
    <mergeCell ref="A79:A86"/>
    <mergeCell ref="B79:B80"/>
    <mergeCell ref="B81:B82"/>
    <mergeCell ref="B83:B84"/>
    <mergeCell ref="B85:B86"/>
    <mergeCell ref="A87:A9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65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0.375" style="1" customWidth="1"/>
    <col min="2" max="2" width="10.00390625" style="1" bestFit="1" customWidth="1"/>
    <col min="3" max="3" width="14.125" style="1" bestFit="1" customWidth="1"/>
    <col min="4" max="4" width="18.75390625" style="1" customWidth="1"/>
    <col min="5" max="5" width="23.75390625" style="1" customWidth="1"/>
    <col min="6" max="6" width="16.625" style="1" customWidth="1"/>
    <col min="7" max="7" width="14.125" style="34" customWidth="1"/>
    <col min="8" max="8" width="11.75390625" style="34" customWidth="1"/>
    <col min="9" max="16384" width="9.125" style="1" customWidth="1"/>
  </cols>
  <sheetData>
    <row r="1" spans="1:8" ht="17.25" thickBot="1" thickTop="1">
      <c r="A1" s="273" t="str">
        <f>ТО15000!A1</f>
        <v>Outlander RE</v>
      </c>
      <c r="B1" s="274"/>
      <c r="C1" s="274"/>
      <c r="D1" s="214" t="s">
        <v>29</v>
      </c>
      <c r="E1" s="214"/>
      <c r="F1" s="214"/>
      <c r="G1" s="215"/>
      <c r="H1" s="372"/>
    </row>
    <row r="2" spans="1:8" ht="15.75" thickTop="1">
      <c r="A2" s="199"/>
      <c r="B2" s="200"/>
      <c r="C2" s="200"/>
      <c r="D2" s="41" t="s">
        <v>12</v>
      </c>
      <c r="E2" s="211" t="s">
        <v>45</v>
      </c>
      <c r="F2" s="212"/>
      <c r="G2" s="217" t="s">
        <v>40</v>
      </c>
      <c r="H2" s="218"/>
    </row>
    <row r="3" spans="1:21" ht="12.75">
      <c r="A3" s="245" t="s">
        <v>37</v>
      </c>
      <c r="B3" s="275" t="str">
        <f>ТО180000!B3</f>
        <v>2,0 2WD</v>
      </c>
      <c r="C3" s="10"/>
      <c r="D3" s="7"/>
      <c r="E3" s="225">
        <f>ТО15000!E3</f>
        <v>2793</v>
      </c>
      <c r="F3" s="326"/>
      <c r="G3" s="223">
        <f>D3*E3</f>
        <v>0</v>
      </c>
      <c r="H3" s="23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91"/>
      <c r="B4" s="275"/>
      <c r="C4" s="10" t="s">
        <v>38</v>
      </c>
      <c r="D4" s="7">
        <v>1.6</v>
      </c>
      <c r="E4" s="227"/>
      <c r="F4" s="318"/>
      <c r="G4" s="223">
        <f>D4*E3</f>
        <v>4468.8</v>
      </c>
      <c r="H4" s="23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91"/>
      <c r="B5" s="276" t="str">
        <f>ТО180000!B5</f>
        <v>2,0 4WD</v>
      </c>
      <c r="C5" s="10"/>
      <c r="D5" s="7"/>
      <c r="E5" s="227"/>
      <c r="F5" s="318"/>
      <c r="G5" s="223">
        <f>D5*E3</f>
        <v>0</v>
      </c>
      <c r="H5" s="23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91"/>
      <c r="B6" s="276"/>
      <c r="C6" s="10" t="s">
        <v>38</v>
      </c>
      <c r="D6" s="7">
        <v>1.7</v>
      </c>
      <c r="E6" s="227"/>
      <c r="F6" s="318"/>
      <c r="G6" s="223">
        <f>D6*E3</f>
        <v>4748.099999999999</v>
      </c>
      <c r="H6" s="23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278"/>
      <c r="B7" s="394" t="str">
        <f>ТО180000!B7</f>
        <v>2,4 4WD</v>
      </c>
      <c r="C7" s="10"/>
      <c r="D7" s="7"/>
      <c r="E7" s="227"/>
      <c r="F7" s="318"/>
      <c r="G7" s="223">
        <f>D7*E3</f>
        <v>0</v>
      </c>
      <c r="H7" s="23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2.75">
      <c r="A8" s="278"/>
      <c r="B8" s="394"/>
      <c r="C8" s="7" t="s">
        <v>38</v>
      </c>
      <c r="D8" s="7">
        <v>1.7</v>
      </c>
      <c r="E8" s="227"/>
      <c r="F8" s="318"/>
      <c r="G8" s="223">
        <f>D8*E3</f>
        <v>4748.099999999999</v>
      </c>
      <c r="H8" s="23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>
      <c r="A9" s="191"/>
      <c r="B9" s="198" t="s">
        <v>61</v>
      </c>
      <c r="C9" s="7"/>
      <c r="D9" s="7"/>
      <c r="E9" s="227"/>
      <c r="F9" s="318"/>
      <c r="G9" s="223">
        <v>0</v>
      </c>
      <c r="H9" s="22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3.5" thickBot="1">
      <c r="A10" s="192"/>
      <c r="B10" s="339"/>
      <c r="C10" s="127" t="s">
        <v>2</v>
      </c>
      <c r="D10" s="127">
        <v>1.7</v>
      </c>
      <c r="E10" s="337"/>
      <c r="F10" s="320"/>
      <c r="G10" s="244">
        <f>E3*D10</f>
        <v>4748.099999999999</v>
      </c>
      <c r="H10" s="33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3.5" thickTop="1">
      <c r="A11" s="246" t="s">
        <v>11</v>
      </c>
      <c r="B11" s="298"/>
      <c r="C11" s="253"/>
      <c r="D11" s="69"/>
      <c r="E11" s="253"/>
      <c r="F11" s="254"/>
      <c r="G11" s="281"/>
      <c r="H11" s="22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6" customFormat="1" ht="13.5" thickBot="1">
      <c r="A12" s="197"/>
      <c r="B12" s="233" t="s">
        <v>10</v>
      </c>
      <c r="C12" s="221"/>
      <c r="D12" s="3">
        <f>ТО15000!D12</f>
        <v>0.5</v>
      </c>
      <c r="E12" s="233">
        <f>E3</f>
        <v>2793</v>
      </c>
      <c r="F12" s="231"/>
      <c r="G12" s="244">
        <f>D12*E12</f>
        <v>1396.5</v>
      </c>
      <c r="H12" s="222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8" ht="39" thickTop="1">
      <c r="A13" s="40"/>
      <c r="B13" s="17"/>
      <c r="C13" s="17"/>
      <c r="D13" s="17" t="s">
        <v>4</v>
      </c>
      <c r="E13" s="17" t="s">
        <v>7</v>
      </c>
      <c r="F13" s="17" t="s">
        <v>13</v>
      </c>
      <c r="G13" s="71" t="s">
        <v>8</v>
      </c>
      <c r="H13" s="70" t="s">
        <v>46</v>
      </c>
    </row>
    <row r="14" spans="1:8" ht="12.75">
      <c r="A14" s="191" t="s">
        <v>64</v>
      </c>
      <c r="B14" s="208" t="str">
        <f>B3</f>
        <v>2,0 2WD</v>
      </c>
      <c r="C14" s="209"/>
      <c r="D14" s="2"/>
      <c r="E14" s="2"/>
      <c r="F14" s="2"/>
      <c r="G14" s="44"/>
      <c r="H14" s="30">
        <f>F14*G14</f>
        <v>0</v>
      </c>
    </row>
    <row r="15" spans="1:8" ht="13.5" thickBot="1">
      <c r="A15" s="191"/>
      <c r="B15" s="209"/>
      <c r="C15" s="209"/>
      <c r="D15" s="2"/>
      <c r="E15" s="2"/>
      <c r="F15" s="2"/>
      <c r="G15" s="44"/>
      <c r="H15" s="30">
        <f>F15*G15</f>
        <v>0</v>
      </c>
    </row>
    <row r="16" spans="1:8" ht="14.25" thickBot="1" thickTop="1">
      <c r="A16" s="191"/>
      <c r="B16" s="209"/>
      <c r="C16" s="210"/>
      <c r="D16" s="9" t="s">
        <v>9</v>
      </c>
      <c r="E16" s="219"/>
      <c r="F16" s="219"/>
      <c r="G16" s="220"/>
      <c r="H16" s="31">
        <f>SUM(H14:H15)</f>
        <v>0</v>
      </c>
    </row>
    <row r="17" spans="1:8" ht="13.5" thickTop="1">
      <c r="A17" s="191"/>
      <c r="B17" s="209"/>
      <c r="C17" s="208" t="s">
        <v>38</v>
      </c>
      <c r="D17" s="2" t="s">
        <v>3</v>
      </c>
      <c r="E17" s="8" t="s">
        <v>57</v>
      </c>
      <c r="F17" s="8">
        <v>4.3</v>
      </c>
      <c r="G17" s="45">
        <f>'[1]Масла и технические жидкости'!$C$27</f>
        <v>571</v>
      </c>
      <c r="H17" s="30">
        <f>F17*G17</f>
        <v>2455.2999999999997</v>
      </c>
    </row>
    <row r="18" spans="1:8" ht="12.75">
      <c r="A18" s="191"/>
      <c r="B18" s="209"/>
      <c r="C18" s="209"/>
      <c r="D18" s="2" t="s">
        <v>5</v>
      </c>
      <c r="E18" s="2" t="str">
        <f>'[1]Запчасти'!$B$268</f>
        <v>MZ690070</v>
      </c>
      <c r="F18" s="2">
        <v>1</v>
      </c>
      <c r="G18" s="44">
        <f>'[1]Запчасти'!$C$268</f>
        <v>483.1</v>
      </c>
      <c r="H18" s="30">
        <f aca="true" t="shared" si="0" ref="H18:H24">F18*G18</f>
        <v>483.1</v>
      </c>
    </row>
    <row r="19" spans="1:8" ht="12.75">
      <c r="A19" s="191"/>
      <c r="B19" s="209"/>
      <c r="C19" s="209"/>
      <c r="D19" s="2" t="s">
        <v>6</v>
      </c>
      <c r="E19" s="2" t="str">
        <f>'[1]Запчасти'!$B$273</f>
        <v>7803A005</v>
      </c>
      <c r="F19" s="2">
        <v>1</v>
      </c>
      <c r="G19" s="44">
        <f>'[1]Запчасти'!$C$273</f>
        <v>1108.84</v>
      </c>
      <c r="H19" s="30">
        <f t="shared" si="0"/>
        <v>1108.84</v>
      </c>
    </row>
    <row r="20" spans="1:8" ht="25.5">
      <c r="A20" s="191"/>
      <c r="B20" s="209"/>
      <c r="C20" s="209"/>
      <c r="D20" s="19" t="s">
        <v>39</v>
      </c>
      <c r="E20" s="2" t="str">
        <f>'[1]Запчасти'!$B$269</f>
        <v>MD050317</v>
      </c>
      <c r="F20" s="2">
        <v>1</v>
      </c>
      <c r="G20" s="44">
        <f>'[1]Запчасти'!$C$269</f>
        <v>46.31</v>
      </c>
      <c r="H20" s="30">
        <f t="shared" si="0"/>
        <v>46.31</v>
      </c>
    </row>
    <row r="21" spans="1:8" ht="13.5" thickBot="1">
      <c r="A21" s="191"/>
      <c r="B21" s="209"/>
      <c r="C21" s="209"/>
      <c r="D21" s="2"/>
      <c r="E21" s="2"/>
      <c r="F21" s="2"/>
      <c r="G21" s="44"/>
      <c r="H21" s="30">
        <f t="shared" si="0"/>
        <v>0</v>
      </c>
    </row>
    <row r="22" spans="1:8" ht="14.25" thickBot="1" thickTop="1">
      <c r="A22" s="191"/>
      <c r="B22" s="234"/>
      <c r="C22" s="210"/>
      <c r="D22" s="3" t="s">
        <v>9</v>
      </c>
      <c r="E22" s="221"/>
      <c r="F22" s="221"/>
      <c r="G22" s="222"/>
      <c r="H22" s="31">
        <f>SUM(H17:H21)</f>
        <v>4093.5499999999997</v>
      </c>
    </row>
    <row r="23" spans="1:8" ht="13.5" thickTop="1">
      <c r="A23" s="191"/>
      <c r="B23" s="240" t="str">
        <f>B5</f>
        <v>2,0 4WD</v>
      </c>
      <c r="C23" s="209"/>
      <c r="D23" s="2"/>
      <c r="E23" s="2"/>
      <c r="F23" s="2"/>
      <c r="G23" s="44"/>
      <c r="H23" s="30">
        <f t="shared" si="0"/>
        <v>0</v>
      </c>
    </row>
    <row r="24" spans="1:8" ht="13.5" thickBot="1">
      <c r="A24" s="191"/>
      <c r="B24" s="240"/>
      <c r="C24" s="209"/>
      <c r="D24" s="2"/>
      <c r="E24" s="2"/>
      <c r="F24" s="2"/>
      <c r="G24" s="44"/>
      <c r="H24" s="30">
        <f t="shared" si="0"/>
        <v>0</v>
      </c>
    </row>
    <row r="25" spans="1:8" ht="14.25" thickBot="1" thickTop="1">
      <c r="A25" s="191"/>
      <c r="B25" s="240"/>
      <c r="C25" s="210"/>
      <c r="D25" s="9"/>
      <c r="E25" s="219"/>
      <c r="F25" s="219"/>
      <c r="G25" s="220"/>
      <c r="H25" s="31">
        <f>SUM(H23:H24)</f>
        <v>0</v>
      </c>
    </row>
    <row r="26" spans="1:8" ht="13.5" thickTop="1">
      <c r="A26" s="191"/>
      <c r="B26" s="240"/>
      <c r="C26" s="208" t="s">
        <v>38</v>
      </c>
      <c r="D26" s="2" t="s">
        <v>3</v>
      </c>
      <c r="E26" s="8" t="s">
        <v>57</v>
      </c>
      <c r="F26" s="8">
        <v>4.3</v>
      </c>
      <c r="G26" s="45">
        <f>'[1]Масла и технические жидкости'!$C$27</f>
        <v>571</v>
      </c>
      <c r="H26" s="30">
        <f>G26*F26</f>
        <v>2455.2999999999997</v>
      </c>
    </row>
    <row r="27" spans="1:8" ht="12.75">
      <c r="A27" s="191"/>
      <c r="B27" s="240"/>
      <c r="C27" s="209"/>
      <c r="D27" s="2" t="s">
        <v>5</v>
      </c>
      <c r="E27" s="2" t="str">
        <f>'[1]Запчасти'!$B$268</f>
        <v>MZ690070</v>
      </c>
      <c r="F27" s="2">
        <v>1</v>
      </c>
      <c r="G27" s="48">
        <f>'[1]Запчасти'!$C$268</f>
        <v>483.1</v>
      </c>
      <c r="H27" s="30">
        <f>G27*F27</f>
        <v>483.1</v>
      </c>
    </row>
    <row r="28" spans="1:8" ht="12.75">
      <c r="A28" s="191"/>
      <c r="B28" s="240"/>
      <c r="C28" s="209"/>
      <c r="D28" s="2" t="s">
        <v>6</v>
      </c>
      <c r="E28" s="2" t="str">
        <f>'[1]Запчасти'!$B$273</f>
        <v>7803A005</v>
      </c>
      <c r="F28" s="2">
        <v>1</v>
      </c>
      <c r="G28" s="44">
        <f>'[1]Запчасти'!$C$273</f>
        <v>1108.84</v>
      </c>
      <c r="H28" s="30">
        <f>G28*F28</f>
        <v>1108.84</v>
      </c>
    </row>
    <row r="29" spans="1:8" ht="25.5">
      <c r="A29" s="191"/>
      <c r="B29" s="240"/>
      <c r="C29" s="209"/>
      <c r="D29" s="19" t="s">
        <v>39</v>
      </c>
      <c r="E29" s="2" t="str">
        <f>'[1]Запчасти'!$B$269</f>
        <v>MD050317</v>
      </c>
      <c r="F29" s="2">
        <v>1</v>
      </c>
      <c r="G29" s="44">
        <f>'[1]Запчасти'!$C$269</f>
        <v>46.31</v>
      </c>
      <c r="H29" s="30">
        <f>G29*F29</f>
        <v>46.31</v>
      </c>
    </row>
    <row r="30" spans="1:8" ht="13.5" thickBot="1">
      <c r="A30" s="191"/>
      <c r="B30" s="240"/>
      <c r="C30" s="209"/>
      <c r="D30" s="2"/>
      <c r="E30" s="2"/>
      <c r="F30" s="2"/>
      <c r="G30" s="44"/>
      <c r="H30" s="30">
        <f>G30*F30</f>
        <v>0</v>
      </c>
    </row>
    <row r="31" spans="1:8" ht="14.25" thickBot="1" thickTop="1">
      <c r="A31" s="191"/>
      <c r="B31" s="241"/>
      <c r="C31" s="210"/>
      <c r="D31" s="3" t="s">
        <v>9</v>
      </c>
      <c r="E31" s="221"/>
      <c r="F31" s="221"/>
      <c r="G31" s="222"/>
      <c r="H31" s="31">
        <f>SUM(H26:H30)</f>
        <v>4093.5499999999997</v>
      </c>
    </row>
    <row r="32" spans="1:8" ht="13.5" thickTop="1">
      <c r="A32" s="191"/>
      <c r="B32" s="240" t="str">
        <f>B7</f>
        <v>2,4 4WD</v>
      </c>
      <c r="C32" s="209"/>
      <c r="D32" s="2"/>
      <c r="E32" s="2"/>
      <c r="F32" s="2"/>
      <c r="G32" s="44"/>
      <c r="H32" s="30">
        <f>F32*G32</f>
        <v>0</v>
      </c>
    </row>
    <row r="33" spans="1:8" ht="13.5" thickBot="1">
      <c r="A33" s="191"/>
      <c r="B33" s="240"/>
      <c r="C33" s="209"/>
      <c r="D33" s="2"/>
      <c r="E33" s="2"/>
      <c r="F33" s="2"/>
      <c r="G33" s="44"/>
      <c r="H33" s="30">
        <f>F33*G33</f>
        <v>0</v>
      </c>
    </row>
    <row r="34" spans="1:8" ht="14.25" thickBot="1" thickTop="1">
      <c r="A34" s="191"/>
      <c r="B34" s="240"/>
      <c r="C34" s="210"/>
      <c r="D34" s="9"/>
      <c r="E34" s="219"/>
      <c r="F34" s="219"/>
      <c r="G34" s="220"/>
      <c r="H34" s="31">
        <f>SUM(H32:H33)</f>
        <v>0</v>
      </c>
    </row>
    <row r="35" spans="1:8" ht="13.5" thickTop="1">
      <c r="A35" s="191"/>
      <c r="B35" s="240"/>
      <c r="C35" s="209" t="s">
        <v>38</v>
      </c>
      <c r="D35" s="2" t="s">
        <v>3</v>
      </c>
      <c r="E35" s="8" t="s">
        <v>57</v>
      </c>
      <c r="F35" s="8">
        <v>4.6</v>
      </c>
      <c r="G35" s="45">
        <f>'[1]Масла и технические жидкости'!$C$27</f>
        <v>571</v>
      </c>
      <c r="H35" s="30">
        <f>G35*F35</f>
        <v>2626.6</v>
      </c>
    </row>
    <row r="36" spans="1:8" ht="12.75">
      <c r="A36" s="191"/>
      <c r="B36" s="240"/>
      <c r="C36" s="209"/>
      <c r="D36" s="2" t="s">
        <v>5</v>
      </c>
      <c r="E36" s="2" t="str">
        <f>'[1]Запчасти'!$B$268</f>
        <v>MZ690070</v>
      </c>
      <c r="F36" s="2">
        <v>1</v>
      </c>
      <c r="G36" s="48">
        <f>'[1]Запчасти'!$C$268</f>
        <v>483.1</v>
      </c>
      <c r="H36" s="30">
        <f>G36*F36</f>
        <v>483.1</v>
      </c>
    </row>
    <row r="37" spans="1:8" ht="12.75">
      <c r="A37" s="191"/>
      <c r="B37" s="240"/>
      <c r="C37" s="209"/>
      <c r="D37" s="2" t="s">
        <v>6</v>
      </c>
      <c r="E37" s="2" t="str">
        <f>'[1]Запчасти'!$B$273</f>
        <v>7803A005</v>
      </c>
      <c r="F37" s="2">
        <v>1</v>
      </c>
      <c r="G37" s="44">
        <f>'[1]Запчасти'!$C$273</f>
        <v>1108.84</v>
      </c>
      <c r="H37" s="30">
        <f>G37*F37</f>
        <v>1108.84</v>
      </c>
    </row>
    <row r="38" spans="1:8" ht="25.5">
      <c r="A38" s="191"/>
      <c r="B38" s="240"/>
      <c r="C38" s="209"/>
      <c r="D38" s="19" t="s">
        <v>39</v>
      </c>
      <c r="E38" s="2" t="str">
        <f>'[1]Запчасти'!$B$269</f>
        <v>MD050317</v>
      </c>
      <c r="F38" s="2">
        <v>1</v>
      </c>
      <c r="G38" s="44">
        <f>'[1]Запчасти'!$C$269</f>
        <v>46.31</v>
      </c>
      <c r="H38" s="30">
        <f>G38*F38</f>
        <v>46.31</v>
      </c>
    </row>
    <row r="39" spans="1:8" ht="13.5" thickBot="1">
      <c r="A39" s="191"/>
      <c r="B39" s="240"/>
      <c r="C39" s="209"/>
      <c r="D39" s="2"/>
      <c r="E39" s="2"/>
      <c r="F39" s="2"/>
      <c r="G39" s="44"/>
      <c r="H39" s="30">
        <f>G39*F39</f>
        <v>0</v>
      </c>
    </row>
    <row r="40" spans="1:8" ht="14.25" thickBot="1" thickTop="1">
      <c r="A40" s="191"/>
      <c r="B40" s="241"/>
      <c r="C40" s="297"/>
      <c r="D40" s="105" t="s">
        <v>9</v>
      </c>
      <c r="E40" s="221"/>
      <c r="F40" s="221"/>
      <c r="G40" s="222"/>
      <c r="H40" s="31">
        <f>SUM(H35:H39)</f>
        <v>4264.85</v>
      </c>
    </row>
    <row r="41" spans="1:8" ht="13.5" thickTop="1">
      <c r="A41" s="191"/>
      <c r="B41" s="251" t="s">
        <v>61</v>
      </c>
      <c r="C41" s="323"/>
      <c r="D41" s="104"/>
      <c r="E41" s="2"/>
      <c r="F41" s="2"/>
      <c r="G41" s="2"/>
      <c r="H41" s="30">
        <f>F41*G41</f>
        <v>0</v>
      </c>
    </row>
    <row r="42" spans="1:8" ht="13.5" thickBot="1">
      <c r="A42" s="191"/>
      <c r="B42" s="259"/>
      <c r="C42" s="209"/>
      <c r="D42" s="104"/>
      <c r="E42" s="2"/>
      <c r="F42" s="2"/>
      <c r="G42" s="2"/>
      <c r="H42" s="30">
        <f>F42*G42</f>
        <v>0</v>
      </c>
    </row>
    <row r="43" spans="1:8" ht="14.25" thickBot="1" thickTop="1">
      <c r="A43" s="191"/>
      <c r="B43" s="259"/>
      <c r="C43" s="210"/>
      <c r="D43" s="170" t="s">
        <v>9</v>
      </c>
      <c r="E43" s="9"/>
      <c r="F43" s="9"/>
      <c r="G43" s="9"/>
      <c r="H43" s="159">
        <f>SUM(H41:H42)</f>
        <v>0</v>
      </c>
    </row>
    <row r="44" spans="1:8" ht="13.5" thickTop="1">
      <c r="A44" s="191"/>
      <c r="B44" s="259"/>
      <c r="C44" s="229" t="s">
        <v>2</v>
      </c>
      <c r="D44" s="104" t="s">
        <v>3</v>
      </c>
      <c r="E44" s="2" t="str">
        <f>'[1]Масла и технические жидкости'!$B$27</f>
        <v>Oil 0W30 </v>
      </c>
      <c r="F44" s="2">
        <v>4.3</v>
      </c>
      <c r="G44" s="44">
        <f>'[1]Масла и технические жидкости'!$C$27</f>
        <v>571</v>
      </c>
      <c r="H44" s="160">
        <f>G44*F44</f>
        <v>2455.2999999999997</v>
      </c>
    </row>
    <row r="45" spans="1:8" ht="12.75">
      <c r="A45" s="191"/>
      <c r="B45" s="259"/>
      <c r="C45" s="229"/>
      <c r="D45" s="104" t="s">
        <v>5</v>
      </c>
      <c r="E45" s="2" t="str">
        <f>'[1]Запчасти'!$B$268</f>
        <v>MZ690070</v>
      </c>
      <c r="F45" s="2">
        <v>1</v>
      </c>
      <c r="G45" s="2">
        <f>'[1]Запчасти'!$C$268</f>
        <v>483.1</v>
      </c>
      <c r="H45" s="30">
        <f>G45*F45</f>
        <v>483.1</v>
      </c>
    </row>
    <row r="46" spans="1:8" ht="12.75">
      <c r="A46" s="191"/>
      <c r="B46" s="259"/>
      <c r="C46" s="229"/>
      <c r="D46" s="104" t="s">
        <v>6</v>
      </c>
      <c r="E46" s="2" t="str">
        <f>'[1]Запчасти'!$B$273</f>
        <v>7803A005</v>
      </c>
      <c r="F46" s="2">
        <v>1</v>
      </c>
      <c r="G46" s="2">
        <f>'[1]Запчасти'!$C$273</f>
        <v>1108.84</v>
      </c>
      <c r="H46" s="30">
        <f>G46*F46</f>
        <v>1108.84</v>
      </c>
    </row>
    <row r="47" spans="1:8" ht="25.5">
      <c r="A47" s="191"/>
      <c r="B47" s="259"/>
      <c r="C47" s="229"/>
      <c r="D47" s="101" t="s">
        <v>39</v>
      </c>
      <c r="E47" s="2" t="str">
        <f>'[1]Запчасти'!$B$269</f>
        <v>MD050317</v>
      </c>
      <c r="F47" s="2">
        <v>1</v>
      </c>
      <c r="G47" s="2">
        <f>'[1]Запчасти'!$C$269</f>
        <v>46.31</v>
      </c>
      <c r="H47" s="30">
        <f>G47*F47</f>
        <v>46.31</v>
      </c>
    </row>
    <row r="48" spans="1:8" ht="13.5" thickBot="1">
      <c r="A48" s="191"/>
      <c r="B48" s="259"/>
      <c r="C48" s="229"/>
      <c r="D48" s="104"/>
      <c r="E48" s="2"/>
      <c r="F48" s="2"/>
      <c r="G48" s="2"/>
      <c r="H48" s="126"/>
    </row>
    <row r="49" spans="1:8" ht="14.25" thickBot="1" thickTop="1">
      <c r="A49" s="192"/>
      <c r="B49" s="272"/>
      <c r="C49" s="233"/>
      <c r="D49" s="105" t="s">
        <v>9</v>
      </c>
      <c r="E49" s="2"/>
      <c r="F49" s="2"/>
      <c r="G49" s="2"/>
      <c r="H49" s="31">
        <f>H44+H45+H46+H47</f>
        <v>4093.5499999999997</v>
      </c>
    </row>
    <row r="50" spans="1:8" ht="14.25" customHeight="1" thickBot="1" thickTop="1">
      <c r="A50" s="189" t="s">
        <v>47</v>
      </c>
      <c r="B50" s="247" t="str">
        <f>B14</f>
        <v>2,0 2WD</v>
      </c>
      <c r="C50" s="12" t="s">
        <v>1</v>
      </c>
      <c r="D50" s="242"/>
      <c r="E50" s="242"/>
      <c r="F50" s="242"/>
      <c r="G50" s="242"/>
      <c r="H50" s="32">
        <f>H16+G3</f>
        <v>0</v>
      </c>
    </row>
    <row r="51" spans="1:8" ht="14.25" thickBot="1" thickTop="1">
      <c r="A51" s="190"/>
      <c r="B51" s="248"/>
      <c r="C51" s="13" t="s">
        <v>38</v>
      </c>
      <c r="D51" s="243"/>
      <c r="E51" s="243"/>
      <c r="F51" s="243"/>
      <c r="G51" s="243"/>
      <c r="H51" s="32">
        <f>H22+G4</f>
        <v>8562.35</v>
      </c>
    </row>
    <row r="52" spans="1:8" ht="14.25" thickBot="1" thickTop="1">
      <c r="A52" s="190"/>
      <c r="B52" s="349" t="str">
        <f>B23</f>
        <v>2,0 4WD</v>
      </c>
      <c r="C52" s="13" t="s">
        <v>1</v>
      </c>
      <c r="D52" s="243"/>
      <c r="E52" s="243"/>
      <c r="F52" s="243"/>
      <c r="G52" s="352"/>
      <c r="H52" s="32">
        <f>H25+G5</f>
        <v>0</v>
      </c>
    </row>
    <row r="53" spans="1:8" ht="14.25" thickBot="1" thickTop="1">
      <c r="A53" s="190"/>
      <c r="B53" s="349"/>
      <c r="C53" s="13" t="s">
        <v>38</v>
      </c>
      <c r="D53" s="243"/>
      <c r="E53" s="243"/>
      <c r="F53" s="243"/>
      <c r="G53" s="352"/>
      <c r="H53" s="32">
        <f>H31+G6</f>
        <v>8841.65</v>
      </c>
    </row>
    <row r="54" spans="1:8" ht="14.25" thickBot="1" thickTop="1">
      <c r="A54" s="190"/>
      <c r="B54" s="373" t="str">
        <f>B32</f>
        <v>2,4 4WD</v>
      </c>
      <c r="C54" s="64" t="s">
        <v>1</v>
      </c>
      <c r="D54" s="353"/>
      <c r="E54" s="353"/>
      <c r="F54" s="353"/>
      <c r="G54" s="353"/>
      <c r="H54" s="32">
        <f>H34+G7</f>
        <v>0</v>
      </c>
    </row>
    <row r="55" spans="1:8" ht="14.25" thickBot="1" thickTop="1">
      <c r="A55" s="190"/>
      <c r="B55" s="374"/>
      <c r="C55" s="161" t="s">
        <v>38</v>
      </c>
      <c r="D55" s="391"/>
      <c r="E55" s="391"/>
      <c r="F55" s="391"/>
      <c r="G55" s="391"/>
      <c r="H55" s="32">
        <f>H40+G8</f>
        <v>9012.95</v>
      </c>
    </row>
    <row r="56" spans="1:8" ht="14.25" thickBot="1" thickTop="1">
      <c r="A56" s="190"/>
      <c r="B56" s="193" t="s">
        <v>61</v>
      </c>
      <c r="C56" s="13"/>
      <c r="D56" s="243"/>
      <c r="E56" s="243"/>
      <c r="F56" s="243"/>
      <c r="G56" s="352"/>
      <c r="H56" s="32">
        <v>0</v>
      </c>
    </row>
    <row r="57" spans="1:8" ht="14.25" thickBot="1" thickTop="1">
      <c r="A57" s="294"/>
      <c r="B57" s="325"/>
      <c r="C57" s="61" t="s">
        <v>2</v>
      </c>
      <c r="D57" s="355"/>
      <c r="E57" s="355"/>
      <c r="F57" s="355"/>
      <c r="G57" s="356"/>
      <c r="H57" s="32">
        <f>G10+H49</f>
        <v>8841.65</v>
      </c>
    </row>
    <row r="58" spans="1:8" ht="13.5" customHeight="1" thickBot="1" thickTop="1">
      <c r="A58" s="301" t="s">
        <v>48</v>
      </c>
      <c r="B58" s="236" t="str">
        <f>B14</f>
        <v>2,0 2WD</v>
      </c>
      <c r="C58" s="14" t="s">
        <v>1</v>
      </c>
      <c r="D58" s="238"/>
      <c r="E58" s="238"/>
      <c r="F58" s="238"/>
      <c r="G58" s="238"/>
      <c r="H58" s="33">
        <v>0</v>
      </c>
    </row>
    <row r="59" spans="1:8" ht="14.25" thickBot="1" thickTop="1">
      <c r="A59" s="302"/>
      <c r="B59" s="237"/>
      <c r="C59" s="15" t="s">
        <v>38</v>
      </c>
      <c r="D59" s="235"/>
      <c r="E59" s="235"/>
      <c r="F59" s="235"/>
      <c r="G59" s="235"/>
      <c r="H59" s="33">
        <f>H51+G12</f>
        <v>9958.85</v>
      </c>
    </row>
    <row r="60" spans="1:8" ht="14.25" thickBot="1" thickTop="1">
      <c r="A60" s="302"/>
      <c r="B60" s="239" t="str">
        <f>B23</f>
        <v>2,0 4WD</v>
      </c>
      <c r="C60" s="15" t="s">
        <v>1</v>
      </c>
      <c r="D60" s="235"/>
      <c r="E60" s="235"/>
      <c r="F60" s="235"/>
      <c r="G60" s="232"/>
      <c r="H60" s="33">
        <v>0</v>
      </c>
    </row>
    <row r="61" spans="1:8" ht="14.25" thickBot="1" thickTop="1">
      <c r="A61" s="302"/>
      <c r="B61" s="239"/>
      <c r="C61" s="15" t="s">
        <v>38</v>
      </c>
      <c r="D61" s="235"/>
      <c r="E61" s="235"/>
      <c r="F61" s="235"/>
      <c r="G61" s="232"/>
      <c r="H61" s="33">
        <f>H53+G12</f>
        <v>10238.15</v>
      </c>
    </row>
    <row r="62" spans="1:8" ht="14.25" thickBot="1" thickTop="1">
      <c r="A62" s="302"/>
      <c r="B62" s="392" t="str">
        <f>B32</f>
        <v>2,4 4WD</v>
      </c>
      <c r="C62" s="65" t="s">
        <v>1</v>
      </c>
      <c r="D62" s="346"/>
      <c r="E62" s="346"/>
      <c r="F62" s="346"/>
      <c r="G62" s="346"/>
      <c r="H62" s="33">
        <v>0</v>
      </c>
    </row>
    <row r="63" spans="1:8" ht="14.25" thickBot="1" thickTop="1">
      <c r="A63" s="302"/>
      <c r="B63" s="393"/>
      <c r="C63" s="60" t="s">
        <v>38</v>
      </c>
      <c r="D63" s="284"/>
      <c r="E63" s="284"/>
      <c r="F63" s="284"/>
      <c r="G63" s="285"/>
      <c r="H63" s="171">
        <f>H55+G12</f>
        <v>10409.45</v>
      </c>
    </row>
    <row r="64" spans="1:8" ht="14.25" thickBot="1" thickTop="1">
      <c r="A64" s="302"/>
      <c r="B64" s="203" t="s">
        <v>61</v>
      </c>
      <c r="C64" s="9"/>
      <c r="D64" s="219"/>
      <c r="E64" s="219"/>
      <c r="F64" s="219"/>
      <c r="G64" s="220"/>
      <c r="H64" s="160">
        <v>0</v>
      </c>
    </row>
    <row r="65" spans="1:8" ht="14.25" thickBot="1" thickTop="1">
      <c r="A65" s="303"/>
      <c r="B65" s="194"/>
      <c r="C65" s="3" t="s">
        <v>2</v>
      </c>
      <c r="D65" s="221"/>
      <c r="E65" s="221"/>
      <c r="F65" s="221"/>
      <c r="G65" s="222"/>
      <c r="H65" s="31">
        <f>G10+G12+H49</f>
        <v>10238.15</v>
      </c>
    </row>
    <row r="66" ht="13.5" thickTop="1"/>
  </sheetData>
  <sheetProtection/>
  <mergeCells count="71">
    <mergeCell ref="G2:H2"/>
    <mergeCell ref="G4:H4"/>
    <mergeCell ref="G5:H5"/>
    <mergeCell ref="G6:H6"/>
    <mergeCell ref="G11:H11"/>
    <mergeCell ref="G7:H7"/>
    <mergeCell ref="G8:H8"/>
    <mergeCell ref="G3:H3"/>
    <mergeCell ref="B50:B51"/>
    <mergeCell ref="B58:B59"/>
    <mergeCell ref="B54:B55"/>
    <mergeCell ref="D50:G50"/>
    <mergeCell ref="D51:G51"/>
    <mergeCell ref="B52:B53"/>
    <mergeCell ref="D52:G52"/>
    <mergeCell ref="D53:G53"/>
    <mergeCell ref="A11:A12"/>
    <mergeCell ref="B11:C11"/>
    <mergeCell ref="E16:G16"/>
    <mergeCell ref="G12:H12"/>
    <mergeCell ref="C17:C22"/>
    <mergeCell ref="E11:F11"/>
    <mergeCell ref="E12:F12"/>
    <mergeCell ref="B7:B8"/>
    <mergeCell ref="A1:C1"/>
    <mergeCell ref="D1:H1"/>
    <mergeCell ref="A2:C2"/>
    <mergeCell ref="B12:C12"/>
    <mergeCell ref="B3:B4"/>
    <mergeCell ref="B5:B6"/>
    <mergeCell ref="A3:A10"/>
    <mergeCell ref="E2:F2"/>
    <mergeCell ref="B9:B10"/>
    <mergeCell ref="C35:C40"/>
    <mergeCell ref="E40:G40"/>
    <mergeCell ref="B14:B22"/>
    <mergeCell ref="E22:G22"/>
    <mergeCell ref="C23:C25"/>
    <mergeCell ref="B23:B31"/>
    <mergeCell ref="C26:C31"/>
    <mergeCell ref="E31:G31"/>
    <mergeCell ref="E25:G25"/>
    <mergeCell ref="C14:C16"/>
    <mergeCell ref="B62:B63"/>
    <mergeCell ref="D62:G62"/>
    <mergeCell ref="D63:G63"/>
    <mergeCell ref="D58:G58"/>
    <mergeCell ref="D59:G59"/>
    <mergeCell ref="B60:B61"/>
    <mergeCell ref="D60:G60"/>
    <mergeCell ref="D61:G61"/>
    <mergeCell ref="E3:F10"/>
    <mergeCell ref="G9:H9"/>
    <mergeCell ref="G10:H10"/>
    <mergeCell ref="A14:A49"/>
    <mergeCell ref="C44:C49"/>
    <mergeCell ref="B41:B49"/>
    <mergeCell ref="C41:C43"/>
    <mergeCell ref="B32:B40"/>
    <mergeCell ref="C32:C34"/>
    <mergeCell ref="E34:G34"/>
    <mergeCell ref="A50:A57"/>
    <mergeCell ref="B56:B57"/>
    <mergeCell ref="D56:G56"/>
    <mergeCell ref="D57:G57"/>
    <mergeCell ref="A58:A65"/>
    <mergeCell ref="B64:B65"/>
    <mergeCell ref="D64:G64"/>
    <mergeCell ref="D65:G65"/>
    <mergeCell ref="D54:G54"/>
    <mergeCell ref="D55:G5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73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0.375" style="1" customWidth="1"/>
    <col min="2" max="2" width="10.00390625" style="1" bestFit="1" customWidth="1"/>
    <col min="3" max="3" width="14.125" style="1" bestFit="1" customWidth="1"/>
    <col min="4" max="4" width="20.375" style="1" customWidth="1"/>
    <col min="5" max="5" width="23.75390625" style="1" customWidth="1"/>
    <col min="6" max="6" width="16.625" style="6" customWidth="1"/>
    <col min="7" max="7" width="14.125" style="39" customWidth="1"/>
    <col min="8" max="8" width="11.75390625" style="39" customWidth="1"/>
    <col min="9" max="16384" width="9.125" style="1" customWidth="1"/>
  </cols>
  <sheetData>
    <row r="1" spans="1:8" ht="17.25" thickBot="1" thickTop="1">
      <c r="A1" s="273" t="str">
        <f>ТО15000!A1</f>
        <v>Outlander RE</v>
      </c>
      <c r="B1" s="274"/>
      <c r="C1" s="274"/>
      <c r="D1" s="214" t="s">
        <v>30</v>
      </c>
      <c r="E1" s="214"/>
      <c r="F1" s="214"/>
      <c r="G1" s="215"/>
      <c r="H1" s="372"/>
    </row>
    <row r="2" spans="1:8" ht="15.75" thickTop="1">
      <c r="A2" s="199"/>
      <c r="B2" s="200"/>
      <c r="C2" s="200"/>
      <c r="D2" s="41" t="s">
        <v>12</v>
      </c>
      <c r="E2" s="211" t="s">
        <v>45</v>
      </c>
      <c r="F2" s="212"/>
      <c r="G2" s="217" t="s">
        <v>40</v>
      </c>
      <c r="H2" s="218"/>
    </row>
    <row r="3" spans="1:21" ht="12.75">
      <c r="A3" s="245" t="s">
        <v>37</v>
      </c>
      <c r="B3" s="275" t="str">
        <f>ТО195000!B3</f>
        <v>2,0 2WD</v>
      </c>
      <c r="C3" s="10"/>
      <c r="D3" s="7"/>
      <c r="E3" s="225">
        <f>ТО15000!E3</f>
        <v>2793</v>
      </c>
      <c r="F3" s="326"/>
      <c r="G3" s="223">
        <f>D3*E3</f>
        <v>0</v>
      </c>
      <c r="H3" s="23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91"/>
      <c r="B4" s="275"/>
      <c r="C4" s="10" t="s">
        <v>38</v>
      </c>
      <c r="D4" s="7">
        <v>3.2</v>
      </c>
      <c r="E4" s="227"/>
      <c r="F4" s="318"/>
      <c r="G4" s="223">
        <f>D4*E3</f>
        <v>8937.6</v>
      </c>
      <c r="H4" s="23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91"/>
      <c r="B5" s="276" t="str">
        <f>ТО195000!B5</f>
        <v>2,0 4WD</v>
      </c>
      <c r="C5" s="10"/>
      <c r="D5" s="7"/>
      <c r="E5" s="227"/>
      <c r="F5" s="318"/>
      <c r="G5" s="223">
        <f>D5*E3</f>
        <v>0</v>
      </c>
      <c r="H5" s="23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91"/>
      <c r="B6" s="276"/>
      <c r="C6" s="10" t="s">
        <v>38</v>
      </c>
      <c r="D6" s="7">
        <v>3.3</v>
      </c>
      <c r="E6" s="227"/>
      <c r="F6" s="318"/>
      <c r="G6" s="223">
        <f>D6*E3</f>
        <v>9216.9</v>
      </c>
      <c r="H6" s="23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91"/>
      <c r="B7" s="276" t="str">
        <f>ТО195000!B7</f>
        <v>2,4 4WD</v>
      </c>
      <c r="C7" s="9"/>
      <c r="D7" s="41"/>
      <c r="E7" s="227"/>
      <c r="F7" s="318"/>
      <c r="G7" s="223">
        <f>D7*E3</f>
        <v>0</v>
      </c>
      <c r="H7" s="23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2.75">
      <c r="A8" s="191"/>
      <c r="B8" s="276"/>
      <c r="C8" s="10" t="s">
        <v>38</v>
      </c>
      <c r="D8" s="51">
        <v>3.3</v>
      </c>
      <c r="E8" s="227"/>
      <c r="F8" s="318"/>
      <c r="G8" s="223">
        <f>D8*E3</f>
        <v>9216.9</v>
      </c>
      <c r="H8" s="23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>
      <c r="A9" s="191"/>
      <c r="B9" s="198" t="s">
        <v>61</v>
      </c>
      <c r="C9" s="7"/>
      <c r="D9" s="180"/>
      <c r="E9" s="227"/>
      <c r="F9" s="318"/>
      <c r="G9" s="397">
        <v>0</v>
      </c>
      <c r="H9" s="39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3.5" thickBot="1">
      <c r="A10" s="192"/>
      <c r="B10" s="339"/>
      <c r="C10" s="127" t="s">
        <v>2</v>
      </c>
      <c r="D10" s="181">
        <v>3.3</v>
      </c>
      <c r="E10" s="337"/>
      <c r="F10" s="320"/>
      <c r="G10" s="249">
        <f>E3*D10</f>
        <v>9216.9</v>
      </c>
      <c r="H10" s="28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3.5" thickTop="1">
      <c r="A11" s="246" t="s">
        <v>11</v>
      </c>
      <c r="B11" s="215"/>
      <c r="C11" s="215"/>
      <c r="D11" s="2"/>
      <c r="E11" s="229"/>
      <c r="F11" s="228"/>
      <c r="G11" s="281"/>
      <c r="H11" s="22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6" customFormat="1" ht="13.5" thickBot="1">
      <c r="A12" s="197"/>
      <c r="B12" s="233" t="s">
        <v>10</v>
      </c>
      <c r="C12" s="221"/>
      <c r="D12" s="3">
        <f>ТО15000!D12</f>
        <v>0.5</v>
      </c>
      <c r="E12" s="233">
        <f>E3</f>
        <v>2793</v>
      </c>
      <c r="F12" s="231"/>
      <c r="G12" s="244">
        <f>D12*E12</f>
        <v>1396.5</v>
      </c>
      <c r="H12" s="222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8" ht="39" thickTop="1">
      <c r="A13" s="40"/>
      <c r="B13" s="17"/>
      <c r="C13" s="17"/>
      <c r="D13" s="17" t="s">
        <v>4</v>
      </c>
      <c r="E13" s="17" t="s">
        <v>7</v>
      </c>
      <c r="F13" s="17" t="s">
        <v>13</v>
      </c>
      <c r="G13" s="71" t="s">
        <v>8</v>
      </c>
      <c r="H13" s="70" t="s">
        <v>46</v>
      </c>
    </row>
    <row r="14" spans="1:8" ht="12.75">
      <c r="A14" s="191" t="s">
        <v>64</v>
      </c>
      <c r="B14" s="208" t="str">
        <f>B3</f>
        <v>2,0 2WD</v>
      </c>
      <c r="C14" s="209"/>
      <c r="D14" s="2"/>
      <c r="E14" s="2"/>
      <c r="F14" s="4"/>
      <c r="G14" s="46"/>
      <c r="H14" s="35">
        <f>F14*G14</f>
        <v>0</v>
      </c>
    </row>
    <row r="15" spans="1:8" ht="13.5" thickBot="1">
      <c r="A15" s="191"/>
      <c r="B15" s="209"/>
      <c r="C15" s="209"/>
      <c r="D15" s="2"/>
      <c r="E15" s="2"/>
      <c r="F15" s="4"/>
      <c r="G15" s="46"/>
      <c r="H15" s="35">
        <f>F15*G15</f>
        <v>0</v>
      </c>
    </row>
    <row r="16" spans="1:8" ht="14.25" thickBot="1" thickTop="1">
      <c r="A16" s="191"/>
      <c r="B16" s="209"/>
      <c r="C16" s="210"/>
      <c r="D16" s="9" t="s">
        <v>9</v>
      </c>
      <c r="E16" s="219"/>
      <c r="F16" s="219"/>
      <c r="G16" s="220"/>
      <c r="H16" s="36">
        <f>SUM(H14:H15)</f>
        <v>0</v>
      </c>
    </row>
    <row r="17" spans="1:8" ht="13.5" thickTop="1">
      <c r="A17" s="191"/>
      <c r="B17" s="209"/>
      <c r="C17" s="208" t="s">
        <v>38</v>
      </c>
      <c r="D17" s="2" t="s">
        <v>3</v>
      </c>
      <c r="E17" s="8" t="s">
        <v>57</v>
      </c>
      <c r="F17" s="8">
        <v>4.3</v>
      </c>
      <c r="G17" s="45">
        <f>'[1]Масла и технические жидкости'!$C$27</f>
        <v>571</v>
      </c>
      <c r="H17" s="35">
        <f>F17*G17</f>
        <v>2455.2999999999997</v>
      </c>
    </row>
    <row r="18" spans="1:8" ht="12.75">
      <c r="A18" s="191"/>
      <c r="B18" s="209"/>
      <c r="C18" s="209"/>
      <c r="D18" s="2" t="s">
        <v>5</v>
      </c>
      <c r="E18" s="2" t="str">
        <f>'[1]Запчасти'!$B$268</f>
        <v>MZ690070</v>
      </c>
      <c r="F18" s="2">
        <v>1</v>
      </c>
      <c r="G18" s="44">
        <f>'[1]Запчасти'!$C$268</f>
        <v>483.1</v>
      </c>
      <c r="H18" s="35">
        <f aca="true" t="shared" si="0" ref="H18:H26">F18*G18</f>
        <v>483.1</v>
      </c>
    </row>
    <row r="19" spans="1:8" ht="12.75">
      <c r="A19" s="191"/>
      <c r="B19" s="209"/>
      <c r="C19" s="209"/>
      <c r="D19" s="2" t="s">
        <v>6</v>
      </c>
      <c r="E19" s="2" t="str">
        <f>'[1]Запчасти'!$B$273</f>
        <v>7803A005</v>
      </c>
      <c r="F19" s="2">
        <v>1</v>
      </c>
      <c r="G19" s="44">
        <f>'[1]Запчасти'!$C$273</f>
        <v>1108.84</v>
      </c>
      <c r="H19" s="35">
        <f t="shared" si="0"/>
        <v>1108.84</v>
      </c>
    </row>
    <row r="20" spans="1:8" ht="25.5">
      <c r="A20" s="191"/>
      <c r="B20" s="209"/>
      <c r="C20" s="209"/>
      <c r="D20" s="19" t="s">
        <v>39</v>
      </c>
      <c r="E20" s="2" t="str">
        <f>'[1]Запчасти'!$B$269</f>
        <v>MD050317</v>
      </c>
      <c r="F20" s="2">
        <v>1</v>
      </c>
      <c r="G20" s="44">
        <f>'[1]Запчасти'!$C$269</f>
        <v>46.31</v>
      </c>
      <c r="H20" s="35">
        <f>G20*F20</f>
        <v>46.31</v>
      </c>
    </row>
    <row r="21" spans="1:8" ht="38.25">
      <c r="A21" s="191"/>
      <c r="B21" s="209"/>
      <c r="C21" s="209"/>
      <c r="D21" s="19" t="s">
        <v>16</v>
      </c>
      <c r="E21" s="4" t="str">
        <f>'[1]Масла и технические жидкости'!$B$6</f>
        <v>Mobil DOT4</v>
      </c>
      <c r="F21" s="4">
        <v>1</v>
      </c>
      <c r="G21" s="46">
        <f>'[1]Масла и технические жидкости'!$C$6</f>
        <v>262.5</v>
      </c>
      <c r="H21" s="35">
        <f t="shared" si="0"/>
        <v>262.5</v>
      </c>
    </row>
    <row r="22" spans="1:8" ht="12.75">
      <c r="A22" s="191"/>
      <c r="B22" s="209"/>
      <c r="C22" s="209"/>
      <c r="D22" s="2" t="s">
        <v>17</v>
      </c>
      <c r="E22" s="4" t="str">
        <f>'[1]Запчасти'!$B$272</f>
        <v>MR968274</v>
      </c>
      <c r="F22" s="4">
        <v>1</v>
      </c>
      <c r="G22" s="46">
        <f>'[1]Запчасти'!$C$272</f>
        <v>1728.86</v>
      </c>
      <c r="H22" s="35">
        <f t="shared" si="0"/>
        <v>1728.86</v>
      </c>
    </row>
    <row r="23" spans="1:8" ht="13.5" thickBot="1">
      <c r="A23" s="191"/>
      <c r="B23" s="209"/>
      <c r="C23" s="209"/>
      <c r="D23" s="2"/>
      <c r="E23" s="2"/>
      <c r="F23" s="4"/>
      <c r="G23" s="46"/>
      <c r="H23" s="35">
        <f t="shared" si="0"/>
        <v>0</v>
      </c>
    </row>
    <row r="24" spans="1:8" ht="14.25" thickBot="1" thickTop="1">
      <c r="A24" s="191"/>
      <c r="B24" s="234"/>
      <c r="C24" s="210"/>
      <c r="D24" s="9" t="s">
        <v>9</v>
      </c>
      <c r="E24" s="219"/>
      <c r="F24" s="219"/>
      <c r="G24" s="220"/>
      <c r="H24" s="36">
        <f>SUM(H17:H23)</f>
        <v>6084.909999999999</v>
      </c>
    </row>
    <row r="25" spans="1:8" ht="13.5" thickTop="1">
      <c r="A25" s="191"/>
      <c r="B25" s="240" t="str">
        <f>B5</f>
        <v>2,0 4WD</v>
      </c>
      <c r="C25" s="209"/>
      <c r="D25" s="2"/>
      <c r="E25" s="2"/>
      <c r="F25" s="4"/>
      <c r="G25" s="46"/>
      <c r="H25" s="35">
        <f t="shared" si="0"/>
        <v>0</v>
      </c>
    </row>
    <row r="26" spans="1:8" ht="13.5" thickBot="1">
      <c r="A26" s="191"/>
      <c r="B26" s="240"/>
      <c r="C26" s="209"/>
      <c r="D26" s="2"/>
      <c r="E26" s="2"/>
      <c r="F26" s="4"/>
      <c r="G26" s="46"/>
      <c r="H26" s="35">
        <f t="shared" si="0"/>
        <v>0</v>
      </c>
    </row>
    <row r="27" spans="1:8" ht="14.25" thickBot="1" thickTop="1">
      <c r="A27" s="191"/>
      <c r="B27" s="240"/>
      <c r="C27" s="210"/>
      <c r="D27" s="9" t="s">
        <v>9</v>
      </c>
      <c r="E27" s="219"/>
      <c r="F27" s="219"/>
      <c r="G27" s="220"/>
      <c r="H27" s="36">
        <f>SUM(H25:H26)</f>
        <v>0</v>
      </c>
    </row>
    <row r="28" spans="1:8" ht="13.5" thickTop="1">
      <c r="A28" s="191"/>
      <c r="B28" s="240"/>
      <c r="C28" s="208" t="s">
        <v>38</v>
      </c>
      <c r="D28" s="2" t="s">
        <v>3</v>
      </c>
      <c r="E28" s="8" t="s">
        <v>57</v>
      </c>
      <c r="F28" s="8">
        <v>4.3</v>
      </c>
      <c r="G28" s="45">
        <f>'[1]Масла и технические жидкости'!$C$27</f>
        <v>571</v>
      </c>
      <c r="H28" s="35">
        <f>G28*F28</f>
        <v>2455.2999999999997</v>
      </c>
    </row>
    <row r="29" spans="1:8" ht="12.75">
      <c r="A29" s="191"/>
      <c r="B29" s="240"/>
      <c r="C29" s="209"/>
      <c r="D29" s="2" t="s">
        <v>5</v>
      </c>
      <c r="E29" s="2" t="str">
        <f>'[1]Запчасти'!$B$268</f>
        <v>MZ690070</v>
      </c>
      <c r="F29" s="2">
        <v>1</v>
      </c>
      <c r="G29" s="48">
        <f>'[1]Запчасти'!$C$268</f>
        <v>483.1</v>
      </c>
      <c r="H29" s="35">
        <f aca="true" t="shared" si="1" ref="H29:H34">G29*F29</f>
        <v>483.1</v>
      </c>
    </row>
    <row r="30" spans="1:8" ht="12.75">
      <c r="A30" s="191"/>
      <c r="B30" s="240"/>
      <c r="C30" s="209"/>
      <c r="D30" s="2" t="s">
        <v>6</v>
      </c>
      <c r="E30" s="2" t="str">
        <f>'[1]Запчасти'!$B$273</f>
        <v>7803A005</v>
      </c>
      <c r="F30" s="2">
        <v>1</v>
      </c>
      <c r="G30" s="44">
        <f>'[1]Запчасти'!$C$273</f>
        <v>1108.84</v>
      </c>
      <c r="H30" s="35">
        <f t="shared" si="1"/>
        <v>1108.84</v>
      </c>
    </row>
    <row r="31" spans="1:8" ht="25.5">
      <c r="A31" s="191"/>
      <c r="B31" s="240"/>
      <c r="C31" s="209"/>
      <c r="D31" s="19" t="s">
        <v>39</v>
      </c>
      <c r="E31" s="2" t="str">
        <f>'[1]Запчасти'!$B$269</f>
        <v>MD050317</v>
      </c>
      <c r="F31" s="2">
        <v>1</v>
      </c>
      <c r="G31" s="44">
        <f>'[1]Запчасти'!$C$269</f>
        <v>46.31</v>
      </c>
      <c r="H31" s="35">
        <f t="shared" si="1"/>
        <v>46.31</v>
      </c>
    </row>
    <row r="32" spans="1:8" ht="38.25">
      <c r="A32" s="191"/>
      <c r="B32" s="240"/>
      <c r="C32" s="209"/>
      <c r="D32" s="19" t="s">
        <v>16</v>
      </c>
      <c r="E32" s="4" t="str">
        <f>'[1]Масла и технические жидкости'!$B$6</f>
        <v>Mobil DOT4</v>
      </c>
      <c r="F32" s="4">
        <v>1</v>
      </c>
      <c r="G32" s="46">
        <f>'[1]Масла и технические жидкости'!$C$6</f>
        <v>262.5</v>
      </c>
      <c r="H32" s="35">
        <f t="shared" si="1"/>
        <v>262.5</v>
      </c>
    </row>
    <row r="33" spans="1:8" ht="12.75">
      <c r="A33" s="191"/>
      <c r="B33" s="240"/>
      <c r="C33" s="209"/>
      <c r="D33" s="2" t="s">
        <v>17</v>
      </c>
      <c r="E33" s="4" t="str">
        <f>'[1]Запчасти'!$B$272</f>
        <v>MR968274</v>
      </c>
      <c r="F33" s="4">
        <v>1</v>
      </c>
      <c r="G33" s="46">
        <f>'[1]Запчасти'!$C$272</f>
        <v>1728.86</v>
      </c>
      <c r="H33" s="35">
        <f t="shared" si="1"/>
        <v>1728.86</v>
      </c>
    </row>
    <row r="34" spans="1:8" ht="13.5" thickBot="1">
      <c r="A34" s="191"/>
      <c r="B34" s="240"/>
      <c r="C34" s="209"/>
      <c r="D34" s="2"/>
      <c r="E34" s="2"/>
      <c r="F34" s="4"/>
      <c r="G34" s="46"/>
      <c r="H34" s="35">
        <f t="shared" si="1"/>
        <v>0</v>
      </c>
    </row>
    <row r="35" spans="1:8" ht="14.25" thickBot="1" thickTop="1">
      <c r="A35" s="191"/>
      <c r="B35" s="241"/>
      <c r="C35" s="210"/>
      <c r="D35" s="9" t="s">
        <v>9</v>
      </c>
      <c r="E35" s="219"/>
      <c r="F35" s="219"/>
      <c r="G35" s="220"/>
      <c r="H35" s="36">
        <f>SUM(H28:H34)</f>
        <v>6084.909999999999</v>
      </c>
    </row>
    <row r="36" spans="1:8" ht="13.5" thickTop="1">
      <c r="A36" s="191"/>
      <c r="B36" s="240" t="str">
        <f>B7</f>
        <v>2,4 4WD</v>
      </c>
      <c r="C36" s="209"/>
      <c r="D36" s="2"/>
      <c r="E36" s="2"/>
      <c r="F36" s="4"/>
      <c r="G36" s="46"/>
      <c r="H36" s="35">
        <f>F36*G36</f>
        <v>0</v>
      </c>
    </row>
    <row r="37" spans="1:8" ht="13.5" thickBot="1">
      <c r="A37" s="191"/>
      <c r="B37" s="240"/>
      <c r="C37" s="209"/>
      <c r="D37" s="2"/>
      <c r="E37" s="2"/>
      <c r="F37" s="4"/>
      <c r="G37" s="46"/>
      <c r="H37" s="35">
        <f>F37*G37</f>
        <v>0</v>
      </c>
    </row>
    <row r="38" spans="1:8" ht="14.25" thickBot="1" thickTop="1">
      <c r="A38" s="191"/>
      <c r="B38" s="240"/>
      <c r="C38" s="210"/>
      <c r="D38" s="9" t="s">
        <v>9</v>
      </c>
      <c r="E38" s="219"/>
      <c r="F38" s="219"/>
      <c r="G38" s="220"/>
      <c r="H38" s="36">
        <f>SUM(H36:H37)</f>
        <v>0</v>
      </c>
    </row>
    <row r="39" spans="1:8" ht="13.5" thickTop="1">
      <c r="A39" s="191"/>
      <c r="B39" s="240"/>
      <c r="C39" s="209" t="s">
        <v>38</v>
      </c>
      <c r="D39" s="2" t="s">
        <v>3</v>
      </c>
      <c r="E39" s="8" t="s">
        <v>57</v>
      </c>
      <c r="F39" s="8">
        <v>4.6</v>
      </c>
      <c r="G39" s="45">
        <f>'[1]Масла и технические жидкости'!$C$27</f>
        <v>571</v>
      </c>
      <c r="H39" s="35">
        <f>G39*F39</f>
        <v>2626.6</v>
      </c>
    </row>
    <row r="40" spans="1:8" ht="12.75">
      <c r="A40" s="191"/>
      <c r="B40" s="240"/>
      <c r="C40" s="209"/>
      <c r="D40" s="2" t="s">
        <v>5</v>
      </c>
      <c r="E40" s="2" t="str">
        <f>'[1]Запчасти'!$B$268</f>
        <v>MZ690070</v>
      </c>
      <c r="F40" s="2">
        <v>1</v>
      </c>
      <c r="G40" s="48">
        <f>'[1]Запчасти'!$C$268</f>
        <v>483.1</v>
      </c>
      <c r="H40" s="35">
        <f aca="true" t="shared" si="2" ref="H40:H45">G40*F40</f>
        <v>483.1</v>
      </c>
    </row>
    <row r="41" spans="1:8" ht="12.75">
      <c r="A41" s="191"/>
      <c r="B41" s="240"/>
      <c r="C41" s="209"/>
      <c r="D41" s="2" t="s">
        <v>6</v>
      </c>
      <c r="E41" s="2" t="str">
        <f>'[1]Запчасти'!$B$273</f>
        <v>7803A005</v>
      </c>
      <c r="F41" s="2">
        <v>1</v>
      </c>
      <c r="G41" s="44">
        <f>'[1]Запчасти'!$C$273</f>
        <v>1108.84</v>
      </c>
      <c r="H41" s="35">
        <f t="shared" si="2"/>
        <v>1108.84</v>
      </c>
    </row>
    <row r="42" spans="1:8" ht="25.5">
      <c r="A42" s="191"/>
      <c r="B42" s="240"/>
      <c r="C42" s="209"/>
      <c r="D42" s="19" t="s">
        <v>39</v>
      </c>
      <c r="E42" s="2" t="str">
        <f>'[1]Запчасти'!$B$269</f>
        <v>MD050317</v>
      </c>
      <c r="F42" s="2">
        <v>1</v>
      </c>
      <c r="G42" s="44">
        <f>'[1]Запчасти'!$C$269</f>
        <v>46.31</v>
      </c>
      <c r="H42" s="35">
        <f t="shared" si="2"/>
        <v>46.31</v>
      </c>
    </row>
    <row r="43" spans="1:8" ht="38.25">
      <c r="A43" s="191"/>
      <c r="B43" s="240"/>
      <c r="C43" s="209"/>
      <c r="D43" s="19" t="s">
        <v>16</v>
      </c>
      <c r="E43" s="4" t="str">
        <f>'[1]Масла и технические жидкости'!$B$6</f>
        <v>Mobil DOT4</v>
      </c>
      <c r="F43" s="4">
        <v>1</v>
      </c>
      <c r="G43" s="46">
        <f>'[1]Масла и технические жидкости'!$C$6</f>
        <v>262.5</v>
      </c>
      <c r="H43" s="35">
        <f t="shared" si="2"/>
        <v>262.5</v>
      </c>
    </row>
    <row r="44" spans="1:8" ht="12.75">
      <c r="A44" s="191"/>
      <c r="B44" s="240"/>
      <c r="C44" s="209"/>
      <c r="D44" s="2" t="s">
        <v>17</v>
      </c>
      <c r="E44" s="4" t="str">
        <f>'[1]Запчасти'!$B$272</f>
        <v>MR968274</v>
      </c>
      <c r="F44" s="4">
        <v>1</v>
      </c>
      <c r="G44" s="46">
        <f>'[1]Запчасти'!$C$272</f>
        <v>1728.86</v>
      </c>
      <c r="H44" s="35">
        <f t="shared" si="2"/>
        <v>1728.86</v>
      </c>
    </row>
    <row r="45" spans="1:8" ht="13.5" thickBot="1">
      <c r="A45" s="191"/>
      <c r="B45" s="240"/>
      <c r="C45" s="209"/>
      <c r="D45" s="2"/>
      <c r="E45" s="2"/>
      <c r="F45" s="4"/>
      <c r="G45" s="46"/>
      <c r="H45" s="35">
        <f t="shared" si="2"/>
        <v>0</v>
      </c>
    </row>
    <row r="46" spans="1:8" ht="14.25" thickBot="1" thickTop="1">
      <c r="A46" s="191"/>
      <c r="B46" s="241"/>
      <c r="C46" s="234"/>
      <c r="D46" s="3" t="s">
        <v>9</v>
      </c>
      <c r="E46" s="221"/>
      <c r="F46" s="221"/>
      <c r="G46" s="222"/>
      <c r="H46" s="36">
        <f>SUM(H39:H45)</f>
        <v>6256.21</v>
      </c>
    </row>
    <row r="47" spans="1:8" ht="13.5" thickTop="1">
      <c r="A47" s="191"/>
      <c r="B47" s="251" t="s">
        <v>61</v>
      </c>
      <c r="C47" s="323"/>
      <c r="D47" s="2"/>
      <c r="E47" s="2"/>
      <c r="F47" s="2"/>
      <c r="G47" s="2"/>
      <c r="H47" s="35">
        <f>F47*G47</f>
        <v>0</v>
      </c>
    </row>
    <row r="48" spans="1:8" ht="13.5" thickBot="1">
      <c r="A48" s="191"/>
      <c r="B48" s="259"/>
      <c r="C48" s="209"/>
      <c r="D48" s="2"/>
      <c r="E48" s="2"/>
      <c r="F48" s="2"/>
      <c r="G48" s="2"/>
      <c r="H48" s="35">
        <f>F48*G48</f>
        <v>0</v>
      </c>
    </row>
    <row r="49" spans="1:8" ht="14.25" thickBot="1" thickTop="1">
      <c r="A49" s="191"/>
      <c r="B49" s="259"/>
      <c r="C49" s="210"/>
      <c r="D49" s="170" t="s">
        <v>9</v>
      </c>
      <c r="E49" s="9"/>
      <c r="F49" s="9"/>
      <c r="G49" s="152"/>
      <c r="H49" s="36">
        <f>SUM(H47:H48)</f>
        <v>0</v>
      </c>
    </row>
    <row r="50" spans="1:8" ht="14.25" thickBot="1" thickTop="1">
      <c r="A50" s="191"/>
      <c r="B50" s="259"/>
      <c r="C50" s="209" t="s">
        <v>2</v>
      </c>
      <c r="D50" s="90" t="s">
        <v>3</v>
      </c>
      <c r="E50" s="2" t="str">
        <f>'[1]Масла и технические жидкости'!$B$27</f>
        <v>Oil 0W30 </v>
      </c>
      <c r="F50" s="2">
        <v>4.3</v>
      </c>
      <c r="G50" s="44">
        <f>'[1]Масла и технические жидкости'!$C$27</f>
        <v>571</v>
      </c>
      <c r="H50" s="36">
        <f aca="true" t="shared" si="3" ref="H50:H55">G50*F50</f>
        <v>2455.2999999999997</v>
      </c>
    </row>
    <row r="51" spans="1:8" ht="14.25" thickBot="1" thickTop="1">
      <c r="A51" s="191"/>
      <c r="B51" s="259"/>
      <c r="C51" s="209"/>
      <c r="D51" s="69" t="s">
        <v>5</v>
      </c>
      <c r="E51" s="2" t="str">
        <f>'[1]Запчасти'!$B$268</f>
        <v>MZ690070</v>
      </c>
      <c r="F51" s="2">
        <v>1</v>
      </c>
      <c r="G51" s="2">
        <f>'[1]Запчасти'!$C$268</f>
        <v>483.1</v>
      </c>
      <c r="H51" s="36">
        <f t="shared" si="3"/>
        <v>483.1</v>
      </c>
    </row>
    <row r="52" spans="1:8" ht="14.25" thickBot="1" thickTop="1">
      <c r="A52" s="191"/>
      <c r="B52" s="259"/>
      <c r="C52" s="209"/>
      <c r="D52" s="69" t="s">
        <v>6</v>
      </c>
      <c r="E52" s="2" t="str">
        <f>'[1]Запчасти'!$B$273</f>
        <v>7803A005</v>
      </c>
      <c r="F52" s="2">
        <v>1</v>
      </c>
      <c r="G52" s="2">
        <f>'[1]Запчасти'!$C$273</f>
        <v>1108.84</v>
      </c>
      <c r="H52" s="36">
        <f t="shared" si="3"/>
        <v>1108.84</v>
      </c>
    </row>
    <row r="53" spans="1:8" ht="27" thickBot="1" thickTop="1">
      <c r="A53" s="191"/>
      <c r="B53" s="259"/>
      <c r="C53" s="209"/>
      <c r="D53" s="76" t="s">
        <v>39</v>
      </c>
      <c r="E53" s="2" t="str">
        <f>'[1]Запчасти'!$B$269</f>
        <v>MD050317</v>
      </c>
      <c r="F53" s="2">
        <v>1</v>
      </c>
      <c r="G53" s="2">
        <f>'[1]Запчасти'!$C$269</f>
        <v>46.31</v>
      </c>
      <c r="H53" s="36">
        <f t="shared" si="3"/>
        <v>46.31</v>
      </c>
    </row>
    <row r="54" spans="1:8" ht="39.75" thickBot="1" thickTop="1">
      <c r="A54" s="191"/>
      <c r="B54" s="259"/>
      <c r="C54" s="209"/>
      <c r="D54" s="76" t="s">
        <v>16</v>
      </c>
      <c r="E54" s="4" t="str">
        <f>'[1]Масла и технические жидкости'!$B$6</f>
        <v>Mobil DOT4</v>
      </c>
      <c r="F54" s="2">
        <v>1</v>
      </c>
      <c r="G54" s="44">
        <f>'[1]Масла и технические жидкости'!$C$6</f>
        <v>262.5</v>
      </c>
      <c r="H54" s="36">
        <f t="shared" si="3"/>
        <v>262.5</v>
      </c>
    </row>
    <row r="55" spans="1:8" ht="14.25" thickBot="1" thickTop="1">
      <c r="A55" s="191"/>
      <c r="B55" s="259"/>
      <c r="C55" s="209"/>
      <c r="D55" s="69" t="s">
        <v>17</v>
      </c>
      <c r="E55" s="2" t="str">
        <f>'[1]Запчасти'!$B$272</f>
        <v>MR968274</v>
      </c>
      <c r="F55" s="2">
        <v>1</v>
      </c>
      <c r="G55" s="2">
        <f>'[1]Запчасти'!$C$272</f>
        <v>1728.86</v>
      </c>
      <c r="H55" s="36">
        <f t="shared" si="3"/>
        <v>1728.86</v>
      </c>
    </row>
    <row r="56" spans="1:8" ht="14.25" thickBot="1" thickTop="1">
      <c r="A56" s="191"/>
      <c r="B56" s="259"/>
      <c r="C56" s="209"/>
      <c r="D56" s="2"/>
      <c r="E56" s="2"/>
      <c r="F56" s="2"/>
      <c r="G56" s="2"/>
      <c r="H56" s="36">
        <v>0</v>
      </c>
    </row>
    <row r="57" spans="1:8" ht="14.25" thickBot="1" thickTop="1">
      <c r="A57" s="192"/>
      <c r="B57" s="272"/>
      <c r="C57" s="234"/>
      <c r="D57" s="2" t="s">
        <v>9</v>
      </c>
      <c r="E57" s="2"/>
      <c r="F57" s="2"/>
      <c r="G57" s="2"/>
      <c r="H57" s="36">
        <f>H50+H51+H52+H53+H54+H55</f>
        <v>6084.909999999999</v>
      </c>
    </row>
    <row r="58" spans="1:8" ht="14.25" customHeight="1" thickBot="1" thickTop="1">
      <c r="A58" s="189" t="s">
        <v>47</v>
      </c>
      <c r="B58" s="247" t="str">
        <f>B14</f>
        <v>2,0 2WD</v>
      </c>
      <c r="C58" s="12" t="s">
        <v>1</v>
      </c>
      <c r="D58" s="242"/>
      <c r="E58" s="242"/>
      <c r="F58" s="242"/>
      <c r="G58" s="242"/>
      <c r="H58" s="37">
        <f>H16+G3</f>
        <v>0</v>
      </c>
    </row>
    <row r="59" spans="1:8" ht="14.25" thickBot="1" thickTop="1">
      <c r="A59" s="190"/>
      <c r="B59" s="248"/>
      <c r="C59" s="13" t="s">
        <v>38</v>
      </c>
      <c r="D59" s="243"/>
      <c r="E59" s="243"/>
      <c r="F59" s="243"/>
      <c r="G59" s="243"/>
      <c r="H59" s="37">
        <f>H24+G4</f>
        <v>15022.509999999998</v>
      </c>
    </row>
    <row r="60" spans="1:8" ht="14.25" thickBot="1" thickTop="1">
      <c r="A60" s="190"/>
      <c r="B60" s="349" t="str">
        <f>B25</f>
        <v>2,0 4WD</v>
      </c>
      <c r="C60" s="13" t="s">
        <v>1</v>
      </c>
      <c r="D60" s="243"/>
      <c r="E60" s="243"/>
      <c r="F60" s="243"/>
      <c r="G60" s="352"/>
      <c r="H60" s="37">
        <f>H27+G5</f>
        <v>0</v>
      </c>
    </row>
    <row r="61" spans="1:8" ht="14.25" thickBot="1" thickTop="1">
      <c r="A61" s="190"/>
      <c r="B61" s="349"/>
      <c r="C61" s="13" t="s">
        <v>38</v>
      </c>
      <c r="D61" s="243"/>
      <c r="E61" s="243"/>
      <c r="F61" s="243"/>
      <c r="G61" s="352"/>
      <c r="H61" s="37">
        <f>H35+G6</f>
        <v>15301.809999999998</v>
      </c>
    </row>
    <row r="62" spans="1:8" ht="14.25" thickBot="1" thickTop="1">
      <c r="A62" s="190"/>
      <c r="B62" s="373" t="str">
        <f>B36</f>
        <v>2,4 4WD</v>
      </c>
      <c r="C62" s="64" t="s">
        <v>1</v>
      </c>
      <c r="D62" s="353"/>
      <c r="E62" s="353"/>
      <c r="F62" s="353"/>
      <c r="G62" s="353"/>
      <c r="H62" s="37">
        <f>H38+G7</f>
        <v>0</v>
      </c>
    </row>
    <row r="63" spans="1:8" ht="14.25" thickBot="1" thickTop="1">
      <c r="A63" s="190"/>
      <c r="B63" s="374"/>
      <c r="C63" s="13" t="s">
        <v>38</v>
      </c>
      <c r="D63" s="243"/>
      <c r="E63" s="243"/>
      <c r="F63" s="243"/>
      <c r="G63" s="243"/>
      <c r="H63" s="37">
        <f>H46+G8</f>
        <v>15473.11</v>
      </c>
    </row>
    <row r="64" spans="1:8" ht="14.25" thickBot="1" thickTop="1">
      <c r="A64" s="190"/>
      <c r="B64" s="193" t="s">
        <v>61</v>
      </c>
      <c r="C64" s="13"/>
      <c r="D64" s="243"/>
      <c r="E64" s="243"/>
      <c r="F64" s="243"/>
      <c r="G64" s="352"/>
      <c r="H64" s="37">
        <v>0</v>
      </c>
    </row>
    <row r="65" spans="1:8" ht="14.25" thickBot="1" thickTop="1">
      <c r="A65" s="294"/>
      <c r="B65" s="325"/>
      <c r="C65" s="61" t="s">
        <v>2</v>
      </c>
      <c r="D65" s="355"/>
      <c r="E65" s="355"/>
      <c r="F65" s="355"/>
      <c r="G65" s="356"/>
      <c r="H65" s="37">
        <f>G10+H57</f>
        <v>15301.809999999998</v>
      </c>
    </row>
    <row r="66" spans="1:8" ht="13.5" customHeight="1" thickBot="1" thickTop="1">
      <c r="A66" s="301" t="s">
        <v>48</v>
      </c>
      <c r="B66" s="236" t="str">
        <f>B14</f>
        <v>2,0 2WD</v>
      </c>
      <c r="C66" s="14" t="s">
        <v>1</v>
      </c>
      <c r="D66" s="238"/>
      <c r="E66" s="238"/>
      <c r="F66" s="238"/>
      <c r="G66" s="238"/>
      <c r="H66" s="38">
        <v>0</v>
      </c>
    </row>
    <row r="67" spans="1:8" ht="14.25" thickBot="1" thickTop="1">
      <c r="A67" s="302"/>
      <c r="B67" s="237"/>
      <c r="C67" s="15" t="s">
        <v>38</v>
      </c>
      <c r="D67" s="235"/>
      <c r="E67" s="235"/>
      <c r="F67" s="235"/>
      <c r="G67" s="235"/>
      <c r="H67" s="38">
        <f>H59+G12</f>
        <v>16419.01</v>
      </c>
    </row>
    <row r="68" spans="1:8" ht="14.25" thickBot="1" thickTop="1">
      <c r="A68" s="302"/>
      <c r="B68" s="239" t="str">
        <f>B25</f>
        <v>2,0 4WD</v>
      </c>
      <c r="C68" s="15" t="s">
        <v>1</v>
      </c>
      <c r="D68" s="235"/>
      <c r="E68" s="235"/>
      <c r="F68" s="235"/>
      <c r="G68" s="232"/>
      <c r="H68" s="38">
        <v>0</v>
      </c>
    </row>
    <row r="69" spans="1:8" ht="14.25" thickBot="1" thickTop="1">
      <c r="A69" s="302"/>
      <c r="B69" s="239"/>
      <c r="C69" s="15" t="s">
        <v>38</v>
      </c>
      <c r="D69" s="235"/>
      <c r="E69" s="235"/>
      <c r="F69" s="235"/>
      <c r="G69" s="232"/>
      <c r="H69" s="38">
        <f>H61+G12</f>
        <v>16698.309999999998</v>
      </c>
    </row>
    <row r="70" spans="1:8" ht="14.25" thickBot="1" thickTop="1">
      <c r="A70" s="302"/>
      <c r="B70" s="396" t="str">
        <f>B36</f>
        <v>2,4 4WD</v>
      </c>
      <c r="C70" s="65" t="s">
        <v>1</v>
      </c>
      <c r="D70" s="346"/>
      <c r="E70" s="346"/>
      <c r="F70" s="346"/>
      <c r="G70" s="346"/>
      <c r="H70" s="38">
        <v>0</v>
      </c>
    </row>
    <row r="71" spans="1:8" ht="14.25" thickBot="1" thickTop="1">
      <c r="A71" s="302"/>
      <c r="B71" s="396"/>
      <c r="C71" s="60" t="s">
        <v>38</v>
      </c>
      <c r="D71" s="284"/>
      <c r="E71" s="284"/>
      <c r="F71" s="284"/>
      <c r="G71" s="284"/>
      <c r="H71" s="38">
        <f>H63+G12</f>
        <v>16869.61</v>
      </c>
    </row>
    <row r="72" spans="1:8" ht="14.25" thickBot="1" thickTop="1">
      <c r="A72" s="302"/>
      <c r="B72" s="395" t="s">
        <v>61</v>
      </c>
      <c r="C72" s="10"/>
      <c r="D72" s="235"/>
      <c r="E72" s="235"/>
      <c r="F72" s="235"/>
      <c r="G72" s="232"/>
      <c r="H72" s="36">
        <v>0</v>
      </c>
    </row>
    <row r="73" spans="1:8" ht="14.25" thickBot="1" thickTop="1">
      <c r="A73" s="303"/>
      <c r="B73" s="258"/>
      <c r="C73" s="3" t="s">
        <v>2</v>
      </c>
      <c r="D73" s="221"/>
      <c r="E73" s="221"/>
      <c r="F73" s="221"/>
      <c r="G73" s="222"/>
      <c r="H73" s="111">
        <f>G10+G12+H57</f>
        <v>16698.309999999998</v>
      </c>
    </row>
    <row r="74" ht="13.5" thickTop="1"/>
  </sheetData>
  <sheetProtection/>
  <mergeCells count="71">
    <mergeCell ref="G7:H7"/>
    <mergeCell ref="G8:H8"/>
    <mergeCell ref="D59:G59"/>
    <mergeCell ref="B60:B61"/>
    <mergeCell ref="D60:G60"/>
    <mergeCell ref="D61:G61"/>
    <mergeCell ref="E27:G27"/>
    <mergeCell ref="B7:B8"/>
    <mergeCell ref="C39:C46"/>
    <mergeCell ref="B14:B24"/>
    <mergeCell ref="E2:F2"/>
    <mergeCell ref="E11:F11"/>
    <mergeCell ref="E12:F12"/>
    <mergeCell ref="G4:H4"/>
    <mergeCell ref="G5:H5"/>
    <mergeCell ref="G6:H6"/>
    <mergeCell ref="G2:H2"/>
    <mergeCell ref="G3:H3"/>
    <mergeCell ref="G10:H10"/>
    <mergeCell ref="G11:H11"/>
    <mergeCell ref="A11:A12"/>
    <mergeCell ref="B11:C11"/>
    <mergeCell ref="E16:G16"/>
    <mergeCell ref="G12:H12"/>
    <mergeCell ref="C17:C24"/>
    <mergeCell ref="D69:G69"/>
    <mergeCell ref="B58:B59"/>
    <mergeCell ref="B66:B67"/>
    <mergeCell ref="B62:B63"/>
    <mergeCell ref="D58:G58"/>
    <mergeCell ref="A1:C1"/>
    <mergeCell ref="D1:H1"/>
    <mergeCell ref="A2:C2"/>
    <mergeCell ref="B12:C12"/>
    <mergeCell ref="B3:B4"/>
    <mergeCell ref="B5:B6"/>
    <mergeCell ref="A3:A10"/>
    <mergeCell ref="B9:B10"/>
    <mergeCell ref="E3:F10"/>
    <mergeCell ref="G9:H9"/>
    <mergeCell ref="E24:G24"/>
    <mergeCell ref="C25:C27"/>
    <mergeCell ref="B25:B35"/>
    <mergeCell ref="C28:C35"/>
    <mergeCell ref="E35:G35"/>
    <mergeCell ref="C14:C16"/>
    <mergeCell ref="D63:G63"/>
    <mergeCell ref="B70:B71"/>
    <mergeCell ref="D70:G70"/>
    <mergeCell ref="D71:G71"/>
    <mergeCell ref="D66:G66"/>
    <mergeCell ref="D67:G67"/>
    <mergeCell ref="B68:B69"/>
    <mergeCell ref="D68:G68"/>
    <mergeCell ref="B47:B57"/>
    <mergeCell ref="B36:B46"/>
    <mergeCell ref="C36:C38"/>
    <mergeCell ref="E38:G38"/>
    <mergeCell ref="C47:C49"/>
    <mergeCell ref="D62:G62"/>
    <mergeCell ref="E46:G46"/>
    <mergeCell ref="A14:A57"/>
    <mergeCell ref="A58:A65"/>
    <mergeCell ref="B64:B65"/>
    <mergeCell ref="D64:G64"/>
    <mergeCell ref="D65:G65"/>
    <mergeCell ref="A66:A73"/>
    <mergeCell ref="B72:B73"/>
    <mergeCell ref="D72:G72"/>
    <mergeCell ref="D73:G73"/>
    <mergeCell ref="C50:C5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90"/>
  <sheetViews>
    <sheetView zoomScalePageLayoutView="0" workbookViewId="0" topLeftCell="A1">
      <selection activeCell="E35" sqref="E35"/>
    </sheetView>
  </sheetViews>
  <sheetFormatPr defaultColWidth="9.00390625" defaultRowHeight="12.75"/>
  <cols>
    <col min="1" max="1" width="20.375" style="1" customWidth="1"/>
    <col min="2" max="2" width="10.00390625" style="1" bestFit="1" customWidth="1"/>
    <col min="3" max="3" width="14.125" style="1" bestFit="1" customWidth="1"/>
    <col min="4" max="4" width="18.75390625" style="1" customWidth="1"/>
    <col min="5" max="5" width="23.75390625" style="6" customWidth="1"/>
    <col min="6" max="6" width="16.625" style="6" customWidth="1"/>
    <col min="7" max="7" width="14.125" style="39" customWidth="1"/>
    <col min="8" max="8" width="11.75390625" style="39" customWidth="1"/>
    <col min="9" max="16384" width="9.125" style="1" customWidth="1"/>
  </cols>
  <sheetData>
    <row r="1" spans="1:8" ht="17.25" thickBot="1" thickTop="1">
      <c r="A1" s="273" t="str">
        <f>ТО15000!A1</f>
        <v>Outlander RE</v>
      </c>
      <c r="B1" s="274"/>
      <c r="C1" s="274"/>
      <c r="D1" s="214" t="s">
        <v>31</v>
      </c>
      <c r="E1" s="214"/>
      <c r="F1" s="214"/>
      <c r="G1" s="214"/>
      <c r="H1" s="216"/>
    </row>
    <row r="2" spans="1:8" ht="15.75" thickTop="1">
      <c r="A2" s="199"/>
      <c r="B2" s="200"/>
      <c r="C2" s="200"/>
      <c r="D2" s="41" t="s">
        <v>12</v>
      </c>
      <c r="E2" s="211" t="s">
        <v>45</v>
      </c>
      <c r="F2" s="212"/>
      <c r="G2" s="217" t="s">
        <v>40</v>
      </c>
      <c r="H2" s="218"/>
    </row>
    <row r="3" spans="1:21" ht="12.75">
      <c r="A3" s="245" t="s">
        <v>37</v>
      </c>
      <c r="B3" s="275" t="str">
        <f>ТО210000!B3</f>
        <v>2,0 2WD</v>
      </c>
      <c r="C3" s="10"/>
      <c r="D3" s="7"/>
      <c r="E3" s="225">
        <f>ТО15000!E3</f>
        <v>2793</v>
      </c>
      <c r="F3" s="326"/>
      <c r="G3" s="223">
        <f>D3*E3</f>
        <v>0</v>
      </c>
      <c r="H3" s="23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91"/>
      <c r="B4" s="275"/>
      <c r="C4" s="10" t="s">
        <v>38</v>
      </c>
      <c r="D4" s="7">
        <v>2.5</v>
      </c>
      <c r="E4" s="227"/>
      <c r="F4" s="318"/>
      <c r="G4" s="223">
        <f>D4*E3</f>
        <v>6982.5</v>
      </c>
      <c r="H4" s="23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91"/>
      <c r="B5" s="276" t="str">
        <f>ТО210000!B5</f>
        <v>2,0 4WD</v>
      </c>
      <c r="C5" s="10"/>
      <c r="D5" s="7"/>
      <c r="E5" s="227"/>
      <c r="F5" s="318"/>
      <c r="G5" s="223">
        <f>D5*E3</f>
        <v>0</v>
      </c>
      <c r="H5" s="23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91"/>
      <c r="B6" s="276"/>
      <c r="C6" s="10" t="s">
        <v>38</v>
      </c>
      <c r="D6" s="7">
        <v>2.7</v>
      </c>
      <c r="E6" s="227"/>
      <c r="F6" s="318"/>
      <c r="G6" s="223">
        <f>D6*E3</f>
        <v>7541.1</v>
      </c>
      <c r="H6" s="23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91"/>
      <c r="B7" s="276" t="str">
        <f>ТО210000!B7</f>
        <v>2,4 4WD</v>
      </c>
      <c r="C7" s="9"/>
      <c r="D7" s="41"/>
      <c r="E7" s="227"/>
      <c r="F7" s="318"/>
      <c r="G7" s="223">
        <f>D7*E3</f>
        <v>0</v>
      </c>
      <c r="H7" s="23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2.75">
      <c r="A8" s="191"/>
      <c r="B8" s="276"/>
      <c r="C8" s="88" t="s">
        <v>38</v>
      </c>
      <c r="D8" s="110">
        <v>2.7</v>
      </c>
      <c r="E8" s="227"/>
      <c r="F8" s="318"/>
      <c r="G8" s="223">
        <f>D8*E3</f>
        <v>7541.1</v>
      </c>
      <c r="H8" s="23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>
      <c r="A9" s="191"/>
      <c r="B9" s="198" t="s">
        <v>61</v>
      </c>
      <c r="C9" s="7"/>
      <c r="D9" s="146"/>
      <c r="E9" s="227"/>
      <c r="F9" s="318"/>
      <c r="G9" s="281">
        <v>0</v>
      </c>
      <c r="H9" s="399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3.5" thickBot="1">
      <c r="A10" s="192"/>
      <c r="B10" s="339"/>
      <c r="C10" s="127" t="s">
        <v>2</v>
      </c>
      <c r="D10" s="18">
        <v>4.7</v>
      </c>
      <c r="E10" s="337"/>
      <c r="F10" s="320"/>
      <c r="G10" s="249">
        <f>E3*D10</f>
        <v>13127.1</v>
      </c>
      <c r="H10" s="28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3.5" thickTop="1">
      <c r="A11" s="246" t="s">
        <v>11</v>
      </c>
      <c r="B11" s="298"/>
      <c r="C11" s="253"/>
      <c r="D11" s="69"/>
      <c r="E11" s="253"/>
      <c r="F11" s="254"/>
      <c r="G11" s="281"/>
      <c r="H11" s="22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6" customFormat="1" ht="13.5" thickBot="1">
      <c r="A12" s="197"/>
      <c r="B12" s="233" t="s">
        <v>10</v>
      </c>
      <c r="C12" s="221"/>
      <c r="D12" s="3">
        <f>ТО15000!D12</f>
        <v>0.5</v>
      </c>
      <c r="E12" s="233">
        <f>E3</f>
        <v>2793</v>
      </c>
      <c r="F12" s="231"/>
      <c r="G12" s="244">
        <f>D12*E12</f>
        <v>1396.5</v>
      </c>
      <c r="H12" s="222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8" ht="39" thickTop="1">
      <c r="A13" s="40"/>
      <c r="B13" s="17"/>
      <c r="C13" s="17"/>
      <c r="D13" s="17" t="s">
        <v>4</v>
      </c>
      <c r="E13" s="17" t="s">
        <v>7</v>
      </c>
      <c r="F13" s="17" t="s">
        <v>13</v>
      </c>
      <c r="G13" s="71" t="s">
        <v>8</v>
      </c>
      <c r="H13" s="70" t="s">
        <v>46</v>
      </c>
    </row>
    <row r="14" spans="1:8" ht="12.75">
      <c r="A14" s="191" t="s">
        <v>64</v>
      </c>
      <c r="B14" s="208" t="str">
        <f>B3</f>
        <v>2,0 2WD</v>
      </c>
      <c r="C14" s="209"/>
      <c r="D14" s="2"/>
      <c r="E14" s="4"/>
      <c r="F14" s="4"/>
      <c r="G14" s="46"/>
      <c r="H14" s="35">
        <f>F14*G14</f>
        <v>0</v>
      </c>
    </row>
    <row r="15" spans="1:8" ht="13.5" thickBot="1">
      <c r="A15" s="191"/>
      <c r="B15" s="209"/>
      <c r="C15" s="209"/>
      <c r="D15" s="2"/>
      <c r="E15" s="4"/>
      <c r="F15" s="4"/>
      <c r="G15" s="46"/>
      <c r="H15" s="35">
        <f>F15*G15</f>
        <v>0</v>
      </c>
    </row>
    <row r="16" spans="1:8" ht="14.25" thickBot="1" thickTop="1">
      <c r="A16" s="191"/>
      <c r="B16" s="209"/>
      <c r="C16" s="210"/>
      <c r="D16" s="9" t="s">
        <v>9</v>
      </c>
      <c r="E16" s="219"/>
      <c r="F16" s="219"/>
      <c r="G16" s="220"/>
      <c r="H16" s="36">
        <f>SUM(H14:H15)</f>
        <v>0</v>
      </c>
    </row>
    <row r="17" spans="1:8" ht="13.5" thickTop="1">
      <c r="A17" s="191"/>
      <c r="B17" s="209"/>
      <c r="C17" s="208" t="s">
        <v>38</v>
      </c>
      <c r="D17" s="2" t="s">
        <v>3</v>
      </c>
      <c r="E17" s="8" t="s">
        <v>57</v>
      </c>
      <c r="F17" s="8">
        <v>4.3</v>
      </c>
      <c r="G17" s="45">
        <f>'[1]Масла и технические жидкости'!$C$27</f>
        <v>571</v>
      </c>
      <c r="H17" s="35">
        <f>F17*G17</f>
        <v>2455.2999999999997</v>
      </c>
    </row>
    <row r="18" spans="1:8" ht="12.75">
      <c r="A18" s="191"/>
      <c r="B18" s="209"/>
      <c r="C18" s="209"/>
      <c r="D18" s="2" t="s">
        <v>5</v>
      </c>
      <c r="E18" s="2" t="str">
        <f>'[1]Запчасти'!$B$268</f>
        <v>MZ690070</v>
      </c>
      <c r="F18" s="2">
        <v>1</v>
      </c>
      <c r="G18" s="44">
        <f>'[1]Запчасти'!$C$268</f>
        <v>483.1</v>
      </c>
      <c r="H18" s="35">
        <f aca="true" t="shared" si="0" ref="H18:H28">F18*G18</f>
        <v>483.1</v>
      </c>
    </row>
    <row r="19" spans="1:8" ht="12.75">
      <c r="A19" s="191"/>
      <c r="B19" s="209"/>
      <c r="C19" s="209"/>
      <c r="D19" s="2" t="s">
        <v>6</v>
      </c>
      <c r="E19" s="2" t="str">
        <f>'[1]Запчасти'!$B$273</f>
        <v>7803A005</v>
      </c>
      <c r="F19" s="2">
        <v>1</v>
      </c>
      <c r="G19" s="44">
        <f>'[1]Запчасти'!$C$273</f>
        <v>1108.84</v>
      </c>
      <c r="H19" s="35">
        <f t="shared" si="0"/>
        <v>1108.84</v>
      </c>
    </row>
    <row r="20" spans="1:8" ht="25.5">
      <c r="A20" s="191"/>
      <c r="B20" s="209"/>
      <c r="C20" s="209"/>
      <c r="D20" s="19" t="s">
        <v>39</v>
      </c>
      <c r="E20" s="2" t="str">
        <f>'[1]Запчасти'!$B$269</f>
        <v>MD050317</v>
      </c>
      <c r="F20" s="2">
        <v>1</v>
      </c>
      <c r="G20" s="44">
        <f>'[1]Запчасти'!$C$269</f>
        <v>46.31</v>
      </c>
      <c r="H20" s="35">
        <f t="shared" si="0"/>
        <v>46.31</v>
      </c>
    </row>
    <row r="21" spans="1:8" ht="12.75">
      <c r="A21" s="191"/>
      <c r="B21" s="209"/>
      <c r="C21" s="209"/>
      <c r="D21" s="2" t="s">
        <v>49</v>
      </c>
      <c r="E21" s="2" t="str">
        <f>'[1]Масла и технические жидкости'!$B$30</f>
        <v>CVTF-J4</v>
      </c>
      <c r="F21" s="2">
        <v>11</v>
      </c>
      <c r="G21" s="44">
        <f>'[1]Масла и технические жидкости'!$C$30</f>
        <v>937.62</v>
      </c>
      <c r="H21" s="35">
        <f t="shared" si="0"/>
        <v>10313.82</v>
      </c>
    </row>
    <row r="22" spans="1:8" ht="25.5">
      <c r="A22" s="191"/>
      <c r="B22" s="209"/>
      <c r="C22" s="209"/>
      <c r="D22" s="19" t="s">
        <v>44</v>
      </c>
      <c r="E22" s="2" t="str">
        <f>'[1]Запчасти'!$B$277</f>
        <v>2705A013</v>
      </c>
      <c r="F22" s="2">
        <v>1</v>
      </c>
      <c r="G22" s="44">
        <f>'[1]Запчасти'!$C$277</f>
        <v>153.06</v>
      </c>
      <c r="H22" s="35">
        <f t="shared" si="0"/>
        <v>153.06</v>
      </c>
    </row>
    <row r="23" spans="1:8" ht="25.5">
      <c r="A23" s="191"/>
      <c r="B23" s="209"/>
      <c r="C23" s="209"/>
      <c r="D23" s="19" t="s">
        <v>60</v>
      </c>
      <c r="E23" s="2" t="str">
        <f>'[1]Запчасти'!$B$281</f>
        <v>2824A006</v>
      </c>
      <c r="F23" s="2">
        <v>1</v>
      </c>
      <c r="G23" s="44">
        <f>'[1]Запчасти'!$C$281</f>
        <v>1224.25</v>
      </c>
      <c r="H23" s="35">
        <f t="shared" si="0"/>
        <v>1224.25</v>
      </c>
    </row>
    <row r="24" spans="1:8" ht="25.5">
      <c r="A24" s="191"/>
      <c r="B24" s="209"/>
      <c r="C24" s="209"/>
      <c r="D24" s="19" t="s">
        <v>59</v>
      </c>
      <c r="E24" s="2" t="str">
        <f>'[1]Запчасти'!$B$282</f>
        <v>2920A096</v>
      </c>
      <c r="F24" s="2">
        <v>1</v>
      </c>
      <c r="G24" s="44">
        <f>'[1]Запчасти'!$C$282</f>
        <v>195.54</v>
      </c>
      <c r="H24" s="35">
        <f t="shared" si="0"/>
        <v>195.54</v>
      </c>
    </row>
    <row r="25" spans="1:8" ht="13.5" thickBot="1">
      <c r="A25" s="191"/>
      <c r="B25" s="209"/>
      <c r="C25" s="209"/>
      <c r="D25" s="2"/>
      <c r="E25" s="4"/>
      <c r="F25" s="4"/>
      <c r="G25" s="46"/>
      <c r="H25" s="35">
        <f t="shared" si="0"/>
        <v>0</v>
      </c>
    </row>
    <row r="26" spans="1:8" ht="14.25" thickBot="1" thickTop="1">
      <c r="A26" s="191"/>
      <c r="B26" s="234"/>
      <c r="C26" s="210"/>
      <c r="D26" s="9" t="s">
        <v>9</v>
      </c>
      <c r="E26" s="219"/>
      <c r="F26" s="219"/>
      <c r="G26" s="220"/>
      <c r="H26" s="36">
        <f>SUM(H17:H25)</f>
        <v>15980.22</v>
      </c>
    </row>
    <row r="27" spans="1:8" ht="13.5" thickTop="1">
      <c r="A27" s="191"/>
      <c r="B27" s="240" t="str">
        <f>B5</f>
        <v>2,0 4WD</v>
      </c>
      <c r="C27" s="209"/>
      <c r="D27" s="2"/>
      <c r="E27" s="4"/>
      <c r="F27" s="4"/>
      <c r="G27" s="46"/>
      <c r="H27" s="35">
        <f t="shared" si="0"/>
        <v>0</v>
      </c>
    </row>
    <row r="28" spans="1:8" ht="13.5" thickBot="1">
      <c r="A28" s="191"/>
      <c r="B28" s="240"/>
      <c r="C28" s="209"/>
      <c r="D28" s="2"/>
      <c r="E28" s="4"/>
      <c r="F28" s="4"/>
      <c r="G28" s="46"/>
      <c r="H28" s="35">
        <f t="shared" si="0"/>
        <v>0</v>
      </c>
    </row>
    <row r="29" spans="1:8" ht="14.25" thickBot="1" thickTop="1">
      <c r="A29" s="191"/>
      <c r="B29" s="240"/>
      <c r="C29" s="210"/>
      <c r="D29" s="9" t="s">
        <v>9</v>
      </c>
      <c r="E29" s="219"/>
      <c r="F29" s="219"/>
      <c r="G29" s="220"/>
      <c r="H29" s="36">
        <f>SUM(H27:H28)</f>
        <v>0</v>
      </c>
    </row>
    <row r="30" spans="1:8" ht="13.5" thickTop="1">
      <c r="A30" s="191"/>
      <c r="B30" s="240"/>
      <c r="C30" s="208" t="s">
        <v>38</v>
      </c>
      <c r="D30" s="2" t="s">
        <v>3</v>
      </c>
      <c r="E30" s="8" t="s">
        <v>57</v>
      </c>
      <c r="F30" s="8">
        <v>4.3</v>
      </c>
      <c r="G30" s="45">
        <f>'[1]Масла и технические жидкости'!$C$27</f>
        <v>571</v>
      </c>
      <c r="H30" s="35">
        <f>G30*F30</f>
        <v>2455.2999999999997</v>
      </c>
    </row>
    <row r="31" spans="1:8" ht="12.75">
      <c r="A31" s="191"/>
      <c r="B31" s="240"/>
      <c r="C31" s="209"/>
      <c r="D31" s="2" t="s">
        <v>5</v>
      </c>
      <c r="E31" s="2" t="str">
        <f>'[1]Запчасти'!$B$268</f>
        <v>MZ690070</v>
      </c>
      <c r="F31" s="2">
        <v>1</v>
      </c>
      <c r="G31" s="48">
        <f>'[1]Запчасти'!$C$268</f>
        <v>483.1</v>
      </c>
      <c r="H31" s="35">
        <f aca="true" t="shared" si="1" ref="H31:H41">G31*F31</f>
        <v>483.1</v>
      </c>
    </row>
    <row r="32" spans="1:8" ht="12.75">
      <c r="A32" s="191"/>
      <c r="B32" s="240"/>
      <c r="C32" s="209"/>
      <c r="D32" s="2" t="s">
        <v>6</v>
      </c>
      <c r="E32" s="2" t="str">
        <f>'[1]Запчасти'!$B$273</f>
        <v>7803A005</v>
      </c>
      <c r="F32" s="2">
        <v>1</v>
      </c>
      <c r="G32" s="44">
        <f>'[1]Запчасти'!$C$273</f>
        <v>1108.84</v>
      </c>
      <c r="H32" s="35">
        <f t="shared" si="1"/>
        <v>1108.84</v>
      </c>
    </row>
    <row r="33" spans="1:8" ht="25.5">
      <c r="A33" s="191"/>
      <c r="B33" s="240"/>
      <c r="C33" s="209"/>
      <c r="D33" s="19" t="s">
        <v>39</v>
      </c>
      <c r="E33" s="2" t="str">
        <f>'[1]Запчасти'!$B$269</f>
        <v>MD050317</v>
      </c>
      <c r="F33" s="2">
        <v>1</v>
      </c>
      <c r="G33" s="44">
        <f>'[1]Запчасти'!$C$269</f>
        <v>46.31</v>
      </c>
      <c r="H33" s="35">
        <f t="shared" si="1"/>
        <v>46.31</v>
      </c>
    </row>
    <row r="34" spans="1:8" ht="12.75">
      <c r="A34" s="191"/>
      <c r="B34" s="240"/>
      <c r="C34" s="209"/>
      <c r="D34" s="2" t="s">
        <v>49</v>
      </c>
      <c r="E34" s="2" t="str">
        <f>'[1]Масла и технические жидкости'!$B$30</f>
        <v>CVTF-J4</v>
      </c>
      <c r="F34" s="2">
        <v>11</v>
      </c>
      <c r="G34" s="44">
        <f>'[1]Масла и технические жидкости'!$C$30</f>
        <v>937.62</v>
      </c>
      <c r="H34" s="35">
        <f t="shared" si="1"/>
        <v>10313.82</v>
      </c>
    </row>
    <row r="35" spans="1:8" ht="25.5">
      <c r="A35" s="191"/>
      <c r="B35" s="240"/>
      <c r="C35" s="209"/>
      <c r="D35" s="19" t="s">
        <v>44</v>
      </c>
      <c r="E35" s="2" t="str">
        <f>'[1]Запчасти'!$B$277</f>
        <v>2705A013</v>
      </c>
      <c r="F35" s="2">
        <v>1</v>
      </c>
      <c r="G35" s="44">
        <f>'[1]Запчасти'!$C$277</f>
        <v>153.06</v>
      </c>
      <c r="H35" s="35">
        <f t="shared" si="1"/>
        <v>153.06</v>
      </c>
    </row>
    <row r="36" spans="1:8" ht="25.5">
      <c r="A36" s="191"/>
      <c r="B36" s="240"/>
      <c r="C36" s="209"/>
      <c r="D36" s="4" t="s">
        <v>43</v>
      </c>
      <c r="E36" s="19" t="str">
        <f>'[1]Масла и технические жидкости'!$B$31</f>
        <v>Hypoid Gear Oil SAE 80 GL-5</v>
      </c>
      <c r="F36" s="2">
        <v>0.47</v>
      </c>
      <c r="G36" s="44">
        <f>'[1]Масла и технические жидкости'!$C$31</f>
        <v>831</v>
      </c>
      <c r="H36" s="35">
        <f t="shared" si="1"/>
        <v>390.57</v>
      </c>
    </row>
    <row r="37" spans="1:8" ht="25.5">
      <c r="A37" s="191"/>
      <c r="B37" s="240"/>
      <c r="C37" s="209"/>
      <c r="D37" s="19" t="s">
        <v>50</v>
      </c>
      <c r="E37" s="2" t="str">
        <f>'[1]Запчасти'!$B$278</f>
        <v>3200A102</v>
      </c>
      <c r="F37" s="2">
        <v>1</v>
      </c>
      <c r="G37" s="44">
        <f>'[1]Запчасти'!$C$278</f>
        <v>159.07</v>
      </c>
      <c r="H37" s="35">
        <f t="shared" si="1"/>
        <v>159.07</v>
      </c>
    </row>
    <row r="38" spans="1:8" ht="25.5">
      <c r="A38" s="191"/>
      <c r="B38" s="240"/>
      <c r="C38" s="209"/>
      <c r="D38" s="19" t="s">
        <v>51</v>
      </c>
      <c r="E38" s="2" t="str">
        <f>'[1]Запчасти'!$B$279</f>
        <v>MF660036</v>
      </c>
      <c r="F38" s="2">
        <v>1</v>
      </c>
      <c r="G38" s="44">
        <f>'[1]Запчасти'!$C$279</f>
        <v>36.85</v>
      </c>
      <c r="H38" s="35">
        <f t="shared" si="1"/>
        <v>36.85</v>
      </c>
    </row>
    <row r="39" spans="1:8" ht="25.5">
      <c r="A39" s="191"/>
      <c r="B39" s="240"/>
      <c r="C39" s="209"/>
      <c r="D39" s="19" t="s">
        <v>60</v>
      </c>
      <c r="E39" s="2" t="str">
        <f>'[1]Запчасти'!$B$281</f>
        <v>2824A006</v>
      </c>
      <c r="F39" s="2">
        <v>1</v>
      </c>
      <c r="G39" s="44">
        <f>'[1]Запчасти'!$C$281</f>
        <v>1224.25</v>
      </c>
      <c r="H39" s="35">
        <f t="shared" si="1"/>
        <v>1224.25</v>
      </c>
    </row>
    <row r="40" spans="1:8" ht="25.5">
      <c r="A40" s="191"/>
      <c r="B40" s="240"/>
      <c r="C40" s="209"/>
      <c r="D40" s="19" t="s">
        <v>59</v>
      </c>
      <c r="E40" s="2" t="str">
        <f>'[1]Запчасти'!$B$282</f>
        <v>2920A096</v>
      </c>
      <c r="F40" s="2">
        <v>1</v>
      </c>
      <c r="G40" s="44">
        <f>'[1]Запчасти'!$C$282</f>
        <v>195.54</v>
      </c>
      <c r="H40" s="35">
        <f t="shared" si="1"/>
        <v>195.54</v>
      </c>
    </row>
    <row r="41" spans="1:8" ht="13.5" thickBot="1">
      <c r="A41" s="191"/>
      <c r="B41" s="240"/>
      <c r="C41" s="209"/>
      <c r="D41" s="2"/>
      <c r="E41" s="4"/>
      <c r="F41" s="4"/>
      <c r="G41" s="46"/>
      <c r="H41" s="35">
        <f t="shared" si="1"/>
        <v>0</v>
      </c>
    </row>
    <row r="42" spans="1:8" ht="14.25" thickBot="1" thickTop="1">
      <c r="A42" s="191"/>
      <c r="B42" s="241"/>
      <c r="C42" s="210"/>
      <c r="D42" s="9" t="s">
        <v>9</v>
      </c>
      <c r="E42" s="219"/>
      <c r="F42" s="219"/>
      <c r="G42" s="220"/>
      <c r="H42" s="36">
        <f>SUM(H30:H41)</f>
        <v>16566.71</v>
      </c>
    </row>
    <row r="43" spans="1:8" ht="13.5" thickTop="1">
      <c r="A43" s="191"/>
      <c r="B43" s="240" t="str">
        <f>B7</f>
        <v>2,4 4WD</v>
      </c>
      <c r="C43" s="209"/>
      <c r="D43" s="2"/>
      <c r="E43" s="4"/>
      <c r="F43" s="4"/>
      <c r="G43" s="46"/>
      <c r="H43" s="35">
        <f>F43*G43</f>
        <v>0</v>
      </c>
    </row>
    <row r="44" spans="1:8" ht="13.5" thickBot="1">
      <c r="A44" s="191"/>
      <c r="B44" s="240"/>
      <c r="C44" s="209"/>
      <c r="D44" s="2"/>
      <c r="E44" s="4"/>
      <c r="F44" s="4"/>
      <c r="G44" s="46"/>
      <c r="H44" s="35">
        <f>F44*G44</f>
        <v>0</v>
      </c>
    </row>
    <row r="45" spans="1:8" ht="14.25" thickBot="1" thickTop="1">
      <c r="A45" s="191"/>
      <c r="B45" s="240"/>
      <c r="C45" s="210"/>
      <c r="D45" s="9" t="s">
        <v>9</v>
      </c>
      <c r="E45" s="219"/>
      <c r="F45" s="219"/>
      <c r="G45" s="220"/>
      <c r="H45" s="36">
        <f>SUM(H43:H44)</f>
        <v>0</v>
      </c>
    </row>
    <row r="46" spans="1:8" ht="13.5" thickTop="1">
      <c r="A46" s="191"/>
      <c r="B46" s="240"/>
      <c r="C46" s="209" t="s">
        <v>38</v>
      </c>
      <c r="D46" s="2" t="s">
        <v>3</v>
      </c>
      <c r="E46" s="8" t="s">
        <v>57</v>
      </c>
      <c r="F46" s="8">
        <v>4.6</v>
      </c>
      <c r="G46" s="45">
        <f>'[1]Масла и технические жидкости'!$C$27</f>
        <v>571</v>
      </c>
      <c r="H46" s="35">
        <f>G46*F46</f>
        <v>2626.6</v>
      </c>
    </row>
    <row r="47" spans="1:8" ht="12.75">
      <c r="A47" s="191"/>
      <c r="B47" s="240"/>
      <c r="C47" s="209"/>
      <c r="D47" s="2" t="s">
        <v>5</v>
      </c>
      <c r="E47" s="2" t="str">
        <f>'[1]Запчасти'!$B$268</f>
        <v>MZ690070</v>
      </c>
      <c r="F47" s="2">
        <v>1</v>
      </c>
      <c r="G47" s="48">
        <f>'[1]Запчасти'!$C$268</f>
        <v>483.1</v>
      </c>
      <c r="H47" s="35">
        <f aca="true" t="shared" si="2" ref="H47:H57">G47*F47</f>
        <v>483.1</v>
      </c>
    </row>
    <row r="48" spans="1:8" ht="12.75">
      <c r="A48" s="191"/>
      <c r="B48" s="240"/>
      <c r="C48" s="209"/>
      <c r="D48" s="2" t="s">
        <v>6</v>
      </c>
      <c r="E48" s="2" t="str">
        <f>'[1]Запчасти'!$B$273</f>
        <v>7803A005</v>
      </c>
      <c r="F48" s="2">
        <v>1</v>
      </c>
      <c r="G48" s="44">
        <f>'[1]Запчасти'!$C$273</f>
        <v>1108.84</v>
      </c>
      <c r="H48" s="35">
        <f t="shared" si="2"/>
        <v>1108.84</v>
      </c>
    </row>
    <row r="49" spans="1:8" ht="25.5">
      <c r="A49" s="191"/>
      <c r="B49" s="240"/>
      <c r="C49" s="209"/>
      <c r="D49" s="19" t="s">
        <v>39</v>
      </c>
      <c r="E49" s="2" t="str">
        <f>'[1]Запчасти'!$B$269</f>
        <v>MD050317</v>
      </c>
      <c r="F49" s="2">
        <v>1</v>
      </c>
      <c r="G49" s="44">
        <f>'[1]Запчасти'!$C$269</f>
        <v>46.31</v>
      </c>
      <c r="H49" s="35">
        <f t="shared" si="2"/>
        <v>46.31</v>
      </c>
    </row>
    <row r="50" spans="1:8" ht="25.5">
      <c r="A50" s="191"/>
      <c r="B50" s="240"/>
      <c r="C50" s="209"/>
      <c r="D50" s="4" t="s">
        <v>43</v>
      </c>
      <c r="E50" s="21" t="str">
        <f>'[1]Масла и технические жидкости'!$B$31</f>
        <v>Hypoid Gear Oil SAE 80 GL-5</v>
      </c>
      <c r="F50" s="2">
        <v>0.47</v>
      </c>
      <c r="G50" s="44">
        <f>'[1]Масла и технические жидкости'!$C$31</f>
        <v>831</v>
      </c>
      <c r="H50" s="35">
        <f t="shared" si="2"/>
        <v>390.57</v>
      </c>
    </row>
    <row r="51" spans="1:8" ht="25.5">
      <c r="A51" s="191"/>
      <c r="B51" s="240"/>
      <c r="C51" s="209"/>
      <c r="D51" s="19" t="s">
        <v>50</v>
      </c>
      <c r="E51" s="4" t="str">
        <f>'[1]Запчасти'!$B$278</f>
        <v>3200A102</v>
      </c>
      <c r="F51" s="2">
        <v>1</v>
      </c>
      <c r="G51" s="44">
        <f>'[1]Запчасти'!$C$278</f>
        <v>159.07</v>
      </c>
      <c r="H51" s="35">
        <f t="shared" si="2"/>
        <v>159.07</v>
      </c>
    </row>
    <row r="52" spans="1:8" ht="25.5">
      <c r="A52" s="191"/>
      <c r="B52" s="240"/>
      <c r="C52" s="209"/>
      <c r="D52" s="19" t="s">
        <v>51</v>
      </c>
      <c r="E52" s="4" t="str">
        <f>'[1]Запчасти'!$B$279</f>
        <v>MF660036</v>
      </c>
      <c r="F52" s="2">
        <v>1</v>
      </c>
      <c r="G52" s="44">
        <f>'[1]Запчасти'!$C$279</f>
        <v>36.85</v>
      </c>
      <c r="H52" s="35">
        <f t="shared" si="2"/>
        <v>36.85</v>
      </c>
    </row>
    <row r="53" spans="1:8" ht="12.75">
      <c r="A53" s="191"/>
      <c r="B53" s="240"/>
      <c r="C53" s="209"/>
      <c r="D53" s="2" t="s">
        <v>49</v>
      </c>
      <c r="E53" s="2" t="str">
        <f>'[1]Масла и технические жидкости'!$B$30</f>
        <v>CVTF-J4</v>
      </c>
      <c r="F53" s="2">
        <v>11</v>
      </c>
      <c r="G53" s="44">
        <f>'[1]Масла и технические жидкости'!$C$30</f>
        <v>937.62</v>
      </c>
      <c r="H53" s="35">
        <f t="shared" si="2"/>
        <v>10313.82</v>
      </c>
    </row>
    <row r="54" spans="1:8" ht="25.5">
      <c r="A54" s="191"/>
      <c r="B54" s="240"/>
      <c r="C54" s="209"/>
      <c r="D54" s="19" t="s">
        <v>44</v>
      </c>
      <c r="E54" s="2" t="str">
        <f>'[1]Запчасти'!$B$277</f>
        <v>2705A013</v>
      </c>
      <c r="F54" s="2">
        <v>1</v>
      </c>
      <c r="G54" s="44">
        <f>'[1]Запчасти'!$C$277</f>
        <v>153.06</v>
      </c>
      <c r="H54" s="35">
        <f t="shared" si="2"/>
        <v>153.06</v>
      </c>
    </row>
    <row r="55" spans="1:8" ht="25.5">
      <c r="A55" s="191"/>
      <c r="B55" s="240"/>
      <c r="C55" s="209"/>
      <c r="D55" s="19" t="s">
        <v>60</v>
      </c>
      <c r="E55" s="2" t="str">
        <f>'[1]Запчасти'!$B$281</f>
        <v>2824A006</v>
      </c>
      <c r="F55" s="2">
        <v>1</v>
      </c>
      <c r="G55" s="44">
        <f>'[1]Запчасти'!$C$281</f>
        <v>1224.25</v>
      </c>
      <c r="H55" s="35">
        <f t="shared" si="2"/>
        <v>1224.25</v>
      </c>
    </row>
    <row r="56" spans="1:8" ht="25.5">
      <c r="A56" s="191"/>
      <c r="B56" s="240"/>
      <c r="C56" s="209"/>
      <c r="D56" s="19" t="s">
        <v>59</v>
      </c>
      <c r="E56" s="2" t="str">
        <f>'[1]Запчасти'!$B$282</f>
        <v>2920A096</v>
      </c>
      <c r="F56" s="2">
        <v>1</v>
      </c>
      <c r="G56" s="44">
        <f>'[1]Запчасти'!$C$282</f>
        <v>195.54</v>
      </c>
      <c r="H56" s="35">
        <f t="shared" si="2"/>
        <v>195.54</v>
      </c>
    </row>
    <row r="57" spans="1:8" ht="13.5" thickBot="1">
      <c r="A57" s="191"/>
      <c r="B57" s="240"/>
      <c r="C57" s="209"/>
      <c r="D57" s="19"/>
      <c r="E57" s="2"/>
      <c r="F57" s="2"/>
      <c r="G57" s="44"/>
      <c r="H57" s="35">
        <f t="shared" si="2"/>
        <v>0</v>
      </c>
    </row>
    <row r="58" spans="1:8" ht="14.25" thickBot="1" thickTop="1">
      <c r="A58" s="191"/>
      <c r="B58" s="241"/>
      <c r="C58" s="297"/>
      <c r="D58" s="105"/>
      <c r="E58" s="221"/>
      <c r="F58" s="221"/>
      <c r="G58" s="222"/>
      <c r="H58" s="106">
        <f>SUM(H46:H54)</f>
        <v>15318.22</v>
      </c>
    </row>
    <row r="59" spans="1:8" ht="13.5" thickTop="1">
      <c r="A59" s="191"/>
      <c r="B59" s="251" t="s">
        <v>61</v>
      </c>
      <c r="C59" s="323"/>
      <c r="D59" s="104"/>
      <c r="E59" s="2"/>
      <c r="F59" s="2"/>
      <c r="G59" s="2"/>
      <c r="H59" s="109">
        <f>F59*G59</f>
        <v>0</v>
      </c>
    </row>
    <row r="60" spans="1:8" ht="13.5" thickBot="1">
      <c r="A60" s="191"/>
      <c r="B60" s="259"/>
      <c r="C60" s="209"/>
      <c r="D60" s="104"/>
      <c r="E60" s="2"/>
      <c r="F60" s="2"/>
      <c r="G60" s="2"/>
      <c r="H60" s="35">
        <f>F60*G60</f>
        <v>0</v>
      </c>
    </row>
    <row r="61" spans="1:8" ht="14.25" thickBot="1" thickTop="1">
      <c r="A61" s="191"/>
      <c r="B61" s="259"/>
      <c r="C61" s="209"/>
      <c r="D61" s="170" t="s">
        <v>9</v>
      </c>
      <c r="E61" s="9"/>
      <c r="F61" s="9"/>
      <c r="G61" s="9"/>
      <c r="H61" s="106">
        <f>SUM(H59:H60)</f>
        <v>0</v>
      </c>
    </row>
    <row r="62" spans="1:8" ht="13.5" thickTop="1">
      <c r="A62" s="191"/>
      <c r="B62" s="259"/>
      <c r="C62" s="208" t="s">
        <v>2</v>
      </c>
      <c r="D62" s="104" t="s">
        <v>3</v>
      </c>
      <c r="E62" s="2" t="str">
        <f>'[1]Масла и технические жидкости'!$B$27</f>
        <v>Oil 0W30 </v>
      </c>
      <c r="F62" s="2">
        <v>4.3</v>
      </c>
      <c r="G62" s="44">
        <f>'[1]Масла и технические жидкости'!$C$27</f>
        <v>571</v>
      </c>
      <c r="H62" s="109">
        <f aca="true" t="shared" si="3" ref="H62:H72">G62*F62</f>
        <v>2455.2999999999997</v>
      </c>
    </row>
    <row r="63" spans="1:8" ht="12.75">
      <c r="A63" s="191"/>
      <c r="B63" s="259"/>
      <c r="C63" s="209"/>
      <c r="D63" s="104" t="s">
        <v>5</v>
      </c>
      <c r="E63" s="2" t="str">
        <f>'[1]Запчасти'!$B$268</f>
        <v>MZ690070</v>
      </c>
      <c r="F63" s="2">
        <v>1</v>
      </c>
      <c r="G63" s="2">
        <f>'[1]Запчасти'!$C$268</f>
        <v>483.1</v>
      </c>
      <c r="H63" s="35">
        <f t="shared" si="3"/>
        <v>483.1</v>
      </c>
    </row>
    <row r="64" spans="1:8" ht="12.75">
      <c r="A64" s="191"/>
      <c r="B64" s="259"/>
      <c r="C64" s="209"/>
      <c r="D64" s="104" t="s">
        <v>6</v>
      </c>
      <c r="E64" s="2" t="str">
        <f>'[1]Запчасти'!$B$273</f>
        <v>7803A005</v>
      </c>
      <c r="F64" s="2">
        <v>1</v>
      </c>
      <c r="G64" s="2">
        <f>'[1]Запчасти'!$C$273</f>
        <v>1108.84</v>
      </c>
      <c r="H64" s="35">
        <f t="shared" si="3"/>
        <v>1108.84</v>
      </c>
    </row>
    <row r="65" spans="1:8" ht="25.5">
      <c r="A65" s="191"/>
      <c r="B65" s="259"/>
      <c r="C65" s="209"/>
      <c r="D65" s="101" t="s">
        <v>39</v>
      </c>
      <c r="E65" s="2" t="str">
        <f>'[1]Запчасти'!$B$269</f>
        <v>MD050317</v>
      </c>
      <c r="F65" s="2">
        <v>1</v>
      </c>
      <c r="G65" s="2">
        <f>'[1]Запчасти'!$C$269</f>
        <v>46.31</v>
      </c>
      <c r="H65" s="35">
        <f t="shared" si="3"/>
        <v>46.31</v>
      </c>
    </row>
    <row r="66" spans="1:8" ht="12.75">
      <c r="A66" s="191"/>
      <c r="B66" s="259"/>
      <c r="C66" s="209"/>
      <c r="D66" s="104" t="s">
        <v>43</v>
      </c>
      <c r="E66" s="2"/>
      <c r="F66" s="2">
        <v>0.47</v>
      </c>
      <c r="G66" s="44">
        <f>'[1]Масла и технические жидкости'!$C$31</f>
        <v>831</v>
      </c>
      <c r="H66" s="35">
        <f t="shared" si="3"/>
        <v>390.57</v>
      </c>
    </row>
    <row r="67" spans="1:8" ht="25.5">
      <c r="A67" s="191"/>
      <c r="B67" s="259"/>
      <c r="C67" s="209"/>
      <c r="D67" s="101" t="s">
        <v>50</v>
      </c>
      <c r="E67" s="2" t="str">
        <f>'[1]Запчасти'!$B$278</f>
        <v>3200A102</v>
      </c>
      <c r="F67" s="2">
        <v>1</v>
      </c>
      <c r="G67" s="2">
        <f>'[1]Запчасти'!$C$278</f>
        <v>159.07</v>
      </c>
      <c r="H67" s="35">
        <f t="shared" si="3"/>
        <v>159.07</v>
      </c>
    </row>
    <row r="68" spans="1:8" ht="25.5">
      <c r="A68" s="191"/>
      <c r="B68" s="259"/>
      <c r="C68" s="209"/>
      <c r="D68" s="101" t="s">
        <v>51</v>
      </c>
      <c r="E68" s="2" t="str">
        <f>'[1]Запчасти'!$B$279</f>
        <v>MF660036</v>
      </c>
      <c r="F68" s="2">
        <v>1</v>
      </c>
      <c r="G68" s="2">
        <f>'[1]Запчасти'!$C$279</f>
        <v>36.85</v>
      </c>
      <c r="H68" s="35">
        <f t="shared" si="3"/>
        <v>36.85</v>
      </c>
    </row>
    <row r="69" spans="1:8" ht="25.5">
      <c r="A69" s="191"/>
      <c r="B69" s="259"/>
      <c r="C69" s="209"/>
      <c r="D69" s="125" t="s">
        <v>65</v>
      </c>
      <c r="E69" s="19" t="str">
        <f>'[1]Масла и технические жидкости'!$B$32</f>
        <v>MITSUBISHI MOTORS GENUINE ATF - J3</v>
      </c>
      <c r="F69" s="2">
        <v>9</v>
      </c>
      <c r="G69" s="44">
        <f>'[1]Масла и технические жидкости'!$C$32</f>
        <v>327.17</v>
      </c>
      <c r="H69" s="35">
        <f t="shared" si="3"/>
        <v>2944.53</v>
      </c>
    </row>
    <row r="70" spans="1:8" ht="25.5">
      <c r="A70" s="191"/>
      <c r="B70" s="259"/>
      <c r="C70" s="209"/>
      <c r="D70" s="101" t="s">
        <v>66</v>
      </c>
      <c r="E70" s="2" t="str">
        <f>'[1]Запчасти'!$B$286</f>
        <v>2702A031</v>
      </c>
      <c r="F70" s="2">
        <v>1</v>
      </c>
      <c r="G70" s="2">
        <f>'[1]Запчасти'!$C$286</f>
        <v>91.06</v>
      </c>
      <c r="H70" s="35">
        <f t="shared" si="3"/>
        <v>91.06</v>
      </c>
    </row>
    <row r="71" spans="1:8" ht="38.25">
      <c r="A71" s="191"/>
      <c r="B71" s="259"/>
      <c r="C71" s="209"/>
      <c r="D71" s="101" t="s">
        <v>62</v>
      </c>
      <c r="E71" s="2" t="str">
        <f>'[1]Запчасти'!$B$287</f>
        <v>1540A193</v>
      </c>
      <c r="F71" s="2">
        <v>1</v>
      </c>
      <c r="G71" s="2">
        <f>'[1]Запчасти'!$C$287</f>
        <v>643.1</v>
      </c>
      <c r="H71" s="35">
        <f t="shared" si="3"/>
        <v>643.1</v>
      </c>
    </row>
    <row r="72" spans="1:8" ht="25.5">
      <c r="A72" s="191"/>
      <c r="B72" s="259"/>
      <c r="C72" s="209"/>
      <c r="D72" s="103" t="s">
        <v>41</v>
      </c>
      <c r="E72" s="2" t="str">
        <f>'[1]Запчасти'!$B$285</f>
        <v>1035A714</v>
      </c>
      <c r="F72" s="2">
        <v>2</v>
      </c>
      <c r="G72" s="2">
        <f>'[1]Запчасти'!$C$285</f>
        <v>1214.2</v>
      </c>
      <c r="H72" s="35">
        <f t="shared" si="3"/>
        <v>2428.4</v>
      </c>
    </row>
    <row r="73" spans="1:8" ht="13.5" thickBot="1">
      <c r="A73" s="191"/>
      <c r="B73" s="259"/>
      <c r="C73" s="209"/>
      <c r="D73" s="104"/>
      <c r="E73" s="2"/>
      <c r="F73" s="2"/>
      <c r="G73" s="2"/>
      <c r="H73" s="35"/>
    </row>
    <row r="74" spans="1:8" ht="14.25" thickBot="1" thickTop="1">
      <c r="A74" s="192"/>
      <c r="B74" s="272"/>
      <c r="C74" s="234"/>
      <c r="D74" s="105" t="s">
        <v>9</v>
      </c>
      <c r="E74" s="2"/>
      <c r="F74" s="2"/>
      <c r="G74" s="2"/>
      <c r="H74" s="36">
        <f>H62+H63+H64+H65+H66+H67+H68+H69+H70+H71+H72</f>
        <v>10787.13</v>
      </c>
    </row>
    <row r="75" spans="1:8" ht="14.25" customHeight="1" thickBot="1" thickTop="1">
      <c r="A75" s="189" t="s">
        <v>47</v>
      </c>
      <c r="B75" s="247" t="str">
        <f>B14</f>
        <v>2,0 2WD</v>
      </c>
      <c r="C75" s="12" t="s">
        <v>1</v>
      </c>
      <c r="D75" s="242"/>
      <c r="E75" s="242"/>
      <c r="F75" s="242"/>
      <c r="G75" s="382"/>
      <c r="H75" s="108">
        <f>H16+G3</f>
        <v>0</v>
      </c>
    </row>
    <row r="76" spans="1:8" ht="14.25" thickBot="1" thickTop="1">
      <c r="A76" s="191"/>
      <c r="B76" s="248"/>
      <c r="C76" s="13" t="s">
        <v>38</v>
      </c>
      <c r="D76" s="243"/>
      <c r="E76" s="243"/>
      <c r="F76" s="243"/>
      <c r="G76" s="352"/>
      <c r="H76" s="37">
        <f>H26+G4</f>
        <v>22962.72</v>
      </c>
    </row>
    <row r="77" spans="1:8" ht="14.25" thickBot="1" thickTop="1">
      <c r="A77" s="191"/>
      <c r="B77" s="349" t="str">
        <f>B27</f>
        <v>2,0 4WD</v>
      </c>
      <c r="C77" s="13" t="s">
        <v>1</v>
      </c>
      <c r="D77" s="243"/>
      <c r="E77" s="243"/>
      <c r="F77" s="243"/>
      <c r="G77" s="352"/>
      <c r="H77" s="37">
        <f>H29+G5</f>
        <v>0</v>
      </c>
    </row>
    <row r="78" spans="1:8" ht="14.25" thickBot="1" thickTop="1">
      <c r="A78" s="191"/>
      <c r="B78" s="349"/>
      <c r="C78" s="13" t="s">
        <v>38</v>
      </c>
      <c r="D78" s="243"/>
      <c r="E78" s="243"/>
      <c r="F78" s="243"/>
      <c r="G78" s="352"/>
      <c r="H78" s="37">
        <f>H42+G6</f>
        <v>24107.809999999998</v>
      </c>
    </row>
    <row r="79" spans="1:8" ht="14.25" thickBot="1" thickTop="1">
      <c r="A79" s="191"/>
      <c r="B79" s="348" t="str">
        <f>B43</f>
        <v>2,4 4WD</v>
      </c>
      <c r="C79" s="64" t="s">
        <v>1</v>
      </c>
      <c r="D79" s="353"/>
      <c r="E79" s="353"/>
      <c r="F79" s="353"/>
      <c r="G79" s="353"/>
      <c r="H79" s="37">
        <f>H45+G7</f>
        <v>0</v>
      </c>
    </row>
    <row r="80" spans="1:8" ht="14.25" thickBot="1" thickTop="1">
      <c r="A80" s="191"/>
      <c r="B80" s="348"/>
      <c r="C80" s="13" t="s">
        <v>38</v>
      </c>
      <c r="D80" s="243"/>
      <c r="E80" s="243"/>
      <c r="F80" s="243"/>
      <c r="G80" s="352"/>
      <c r="H80" s="37">
        <f>H58+G8</f>
        <v>22859.32</v>
      </c>
    </row>
    <row r="81" spans="1:8" ht="14.25" thickBot="1" thickTop="1">
      <c r="A81" s="191"/>
      <c r="B81" s="324" t="s">
        <v>61</v>
      </c>
      <c r="C81" s="64"/>
      <c r="D81" s="353"/>
      <c r="E81" s="353"/>
      <c r="F81" s="353"/>
      <c r="G81" s="354"/>
      <c r="H81" s="37">
        <v>0</v>
      </c>
    </row>
    <row r="82" spans="1:8" ht="14.25" thickBot="1" thickTop="1">
      <c r="A82" s="192"/>
      <c r="B82" s="325"/>
      <c r="C82" s="61" t="s">
        <v>2</v>
      </c>
      <c r="D82" s="355"/>
      <c r="E82" s="355"/>
      <c r="F82" s="355"/>
      <c r="G82" s="356"/>
      <c r="H82" s="37">
        <f>G10+H74</f>
        <v>23914.23</v>
      </c>
    </row>
    <row r="83" spans="1:8" ht="13.5" customHeight="1" thickBot="1" thickTop="1">
      <c r="A83" s="195" t="s">
        <v>48</v>
      </c>
      <c r="B83" s="236" t="str">
        <f>B14</f>
        <v>2,0 2WD</v>
      </c>
      <c r="C83" s="14" t="s">
        <v>1</v>
      </c>
      <c r="D83" s="238"/>
      <c r="E83" s="238"/>
      <c r="F83" s="238"/>
      <c r="G83" s="238"/>
      <c r="H83" s="38">
        <v>0</v>
      </c>
    </row>
    <row r="84" spans="1:8" ht="14.25" thickBot="1" thickTop="1">
      <c r="A84" s="191"/>
      <c r="B84" s="237"/>
      <c r="C84" s="15" t="s">
        <v>38</v>
      </c>
      <c r="D84" s="235"/>
      <c r="E84" s="235"/>
      <c r="F84" s="235"/>
      <c r="G84" s="235"/>
      <c r="H84" s="38">
        <f>H76+G12</f>
        <v>24359.22</v>
      </c>
    </row>
    <row r="85" spans="1:8" ht="14.25" thickBot="1" thickTop="1">
      <c r="A85" s="191"/>
      <c r="B85" s="239" t="str">
        <f>B27</f>
        <v>2,0 4WD</v>
      </c>
      <c r="C85" s="15" t="s">
        <v>1</v>
      </c>
      <c r="D85" s="235"/>
      <c r="E85" s="235"/>
      <c r="F85" s="235"/>
      <c r="G85" s="232"/>
      <c r="H85" s="38">
        <v>0</v>
      </c>
    </row>
    <row r="86" spans="1:8" ht="14.25" thickBot="1" thickTop="1">
      <c r="A86" s="191"/>
      <c r="B86" s="239"/>
      <c r="C86" s="15" t="s">
        <v>38</v>
      </c>
      <c r="D86" s="235"/>
      <c r="E86" s="235"/>
      <c r="F86" s="235"/>
      <c r="G86" s="232"/>
      <c r="H86" s="38">
        <f>H78+G12</f>
        <v>25504.309999999998</v>
      </c>
    </row>
    <row r="87" spans="1:8" ht="14.25" thickBot="1" thickTop="1">
      <c r="A87" s="191"/>
      <c r="B87" s="392" t="str">
        <f>B43</f>
        <v>2,4 4WD</v>
      </c>
      <c r="C87" s="65" t="s">
        <v>1</v>
      </c>
      <c r="D87" s="346"/>
      <c r="E87" s="346"/>
      <c r="F87" s="346"/>
      <c r="G87" s="346"/>
      <c r="H87" s="38">
        <v>0</v>
      </c>
    </row>
    <row r="88" spans="1:8" ht="14.25" thickBot="1" thickTop="1">
      <c r="A88" s="191"/>
      <c r="B88" s="393"/>
      <c r="C88" s="60" t="s">
        <v>38</v>
      </c>
      <c r="D88" s="284"/>
      <c r="E88" s="284"/>
      <c r="F88" s="284"/>
      <c r="G88" s="285"/>
      <c r="H88" s="38">
        <f>H80+G12</f>
        <v>24255.82</v>
      </c>
    </row>
    <row r="89" spans="1:8" ht="14.25" thickBot="1" thickTop="1">
      <c r="A89" s="191"/>
      <c r="B89" s="203" t="s">
        <v>61</v>
      </c>
      <c r="C89" s="49"/>
      <c r="D89" s="235"/>
      <c r="E89" s="235"/>
      <c r="F89" s="235"/>
      <c r="G89" s="232"/>
      <c r="H89" s="36">
        <v>0</v>
      </c>
    </row>
    <row r="90" spans="1:8" ht="14.25" thickBot="1" thickTop="1">
      <c r="A90" s="192"/>
      <c r="B90" s="194"/>
      <c r="C90" s="155" t="s">
        <v>2</v>
      </c>
      <c r="D90" s="221"/>
      <c r="E90" s="221"/>
      <c r="F90" s="221"/>
      <c r="G90" s="222"/>
      <c r="H90" s="111">
        <f>G10+G12+H74</f>
        <v>25310.73</v>
      </c>
    </row>
    <row r="91" ht="13.5" thickTop="1"/>
  </sheetData>
  <sheetProtection/>
  <mergeCells count="71">
    <mergeCell ref="B87:B88"/>
    <mergeCell ref="D87:G87"/>
    <mergeCell ref="D88:G88"/>
    <mergeCell ref="D83:G83"/>
    <mergeCell ref="D84:G84"/>
    <mergeCell ref="B27:B42"/>
    <mergeCell ref="D79:G79"/>
    <mergeCell ref="D80:G80"/>
    <mergeCell ref="B83:B84"/>
    <mergeCell ref="E45:G45"/>
    <mergeCell ref="E12:F12"/>
    <mergeCell ref="C46:C58"/>
    <mergeCell ref="E58:G58"/>
    <mergeCell ref="D77:G77"/>
    <mergeCell ref="G3:H3"/>
    <mergeCell ref="G4:H4"/>
    <mergeCell ref="C14:C16"/>
    <mergeCell ref="E16:G16"/>
    <mergeCell ref="G5:H5"/>
    <mergeCell ref="G6:H6"/>
    <mergeCell ref="A14:A74"/>
    <mergeCell ref="D86:G86"/>
    <mergeCell ref="C17:C26"/>
    <mergeCell ref="B79:B80"/>
    <mergeCell ref="D78:G78"/>
    <mergeCell ref="E42:G42"/>
    <mergeCell ref="C30:C42"/>
    <mergeCell ref="C62:C74"/>
    <mergeCell ref="C43:C45"/>
    <mergeCell ref="B11:C11"/>
    <mergeCell ref="B59:B74"/>
    <mergeCell ref="B85:B86"/>
    <mergeCell ref="B75:B76"/>
    <mergeCell ref="A1:C1"/>
    <mergeCell ref="D1:H1"/>
    <mergeCell ref="A2:C2"/>
    <mergeCell ref="B12:C12"/>
    <mergeCell ref="B3:B4"/>
    <mergeCell ref="G12:H12"/>
    <mergeCell ref="E11:F11"/>
    <mergeCell ref="G11:H11"/>
    <mergeCell ref="B7:B8"/>
    <mergeCell ref="A11:A12"/>
    <mergeCell ref="E2:F2"/>
    <mergeCell ref="G2:H2"/>
    <mergeCell ref="A3:A10"/>
    <mergeCell ref="B9:B10"/>
    <mergeCell ref="E3:F10"/>
    <mergeCell ref="G9:H9"/>
    <mergeCell ref="G10:H10"/>
    <mergeCell ref="G7:H7"/>
    <mergeCell ref="B5:B6"/>
    <mergeCell ref="A83:A90"/>
    <mergeCell ref="B89:B90"/>
    <mergeCell ref="B81:B82"/>
    <mergeCell ref="D81:G81"/>
    <mergeCell ref="D82:G82"/>
    <mergeCell ref="D89:G89"/>
    <mergeCell ref="D75:G75"/>
    <mergeCell ref="E26:G26"/>
    <mergeCell ref="B43:B58"/>
    <mergeCell ref="D90:G90"/>
    <mergeCell ref="A75:A82"/>
    <mergeCell ref="D76:G76"/>
    <mergeCell ref="D85:G85"/>
    <mergeCell ref="C59:C61"/>
    <mergeCell ref="G8:H8"/>
    <mergeCell ref="E29:G29"/>
    <mergeCell ref="B77:B78"/>
    <mergeCell ref="B14:B26"/>
    <mergeCell ref="C27:C2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8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0.375" style="1" customWidth="1"/>
    <col min="2" max="2" width="10.00390625" style="1" bestFit="1" customWidth="1"/>
    <col min="3" max="3" width="14.125" style="1" bestFit="1" customWidth="1"/>
    <col min="4" max="4" width="22.00390625" style="1" customWidth="1"/>
    <col min="5" max="5" width="23.75390625" style="6" customWidth="1"/>
    <col min="6" max="6" width="16.625" style="6" customWidth="1"/>
    <col min="7" max="7" width="14.125" style="39" customWidth="1"/>
    <col min="8" max="8" width="11.75390625" style="39" customWidth="1"/>
    <col min="9" max="16384" width="9.125" style="1" customWidth="1"/>
  </cols>
  <sheetData>
    <row r="1" spans="1:8" ht="17.25" thickBot="1" thickTop="1">
      <c r="A1" s="273" t="str">
        <f>ТО15000!A1</f>
        <v>Outlander RE</v>
      </c>
      <c r="B1" s="274"/>
      <c r="C1" s="274"/>
      <c r="D1" s="214" t="s">
        <v>32</v>
      </c>
      <c r="E1" s="214"/>
      <c r="F1" s="214"/>
      <c r="G1" s="214"/>
      <c r="H1" s="216"/>
    </row>
    <row r="2" spans="1:8" ht="15.75" thickTop="1">
      <c r="A2" s="199"/>
      <c r="B2" s="200"/>
      <c r="C2" s="200"/>
      <c r="D2" s="41" t="s">
        <v>12</v>
      </c>
      <c r="E2" s="211" t="s">
        <v>45</v>
      </c>
      <c r="F2" s="212"/>
      <c r="G2" s="217" t="s">
        <v>40</v>
      </c>
      <c r="H2" s="218"/>
    </row>
    <row r="3" spans="1:21" ht="12.75">
      <c r="A3" s="245" t="s">
        <v>37</v>
      </c>
      <c r="B3" s="275" t="str">
        <f>ТО225000!B3</f>
        <v>2,0 2WD</v>
      </c>
      <c r="C3" s="10"/>
      <c r="D3" s="7"/>
      <c r="E3" s="225">
        <f>ТО15000!E3</f>
        <v>2793</v>
      </c>
      <c r="F3" s="326"/>
      <c r="G3" s="223">
        <f>D3*E3</f>
        <v>0</v>
      </c>
      <c r="H3" s="23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91"/>
      <c r="B4" s="275"/>
      <c r="C4" s="10" t="s">
        <v>38</v>
      </c>
      <c r="D4" s="7">
        <v>3.8</v>
      </c>
      <c r="E4" s="227"/>
      <c r="F4" s="318"/>
      <c r="G4" s="223">
        <f>D4*E3</f>
        <v>10613.4</v>
      </c>
      <c r="H4" s="23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91"/>
      <c r="B5" s="276" t="str">
        <f>ТО225000!B5</f>
        <v>2,0 4WD</v>
      </c>
      <c r="C5" s="10"/>
      <c r="D5" s="7"/>
      <c r="E5" s="227"/>
      <c r="F5" s="318"/>
      <c r="G5" s="223">
        <f>D5*E3</f>
        <v>0</v>
      </c>
      <c r="H5" s="23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91"/>
      <c r="B6" s="276"/>
      <c r="C6" s="10" t="s">
        <v>38</v>
      </c>
      <c r="D6" s="7">
        <v>3.9</v>
      </c>
      <c r="E6" s="227"/>
      <c r="F6" s="318"/>
      <c r="G6" s="223">
        <f>D6*E3</f>
        <v>10892.699999999999</v>
      </c>
      <c r="H6" s="23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91"/>
      <c r="B7" s="276" t="str">
        <f>ТО225000!B7</f>
        <v>2,4 4WD</v>
      </c>
      <c r="C7" s="9"/>
      <c r="D7" s="41"/>
      <c r="E7" s="227"/>
      <c r="F7" s="318"/>
      <c r="G7" s="223">
        <f>D7*E3</f>
        <v>0</v>
      </c>
      <c r="H7" s="23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2.75">
      <c r="A8" s="191"/>
      <c r="B8" s="276"/>
      <c r="C8" s="10" t="s">
        <v>38</v>
      </c>
      <c r="D8" s="7">
        <v>3.9</v>
      </c>
      <c r="E8" s="227"/>
      <c r="F8" s="318"/>
      <c r="G8" s="265">
        <f>D8*E3</f>
        <v>10892.699999999999</v>
      </c>
      <c r="H8" s="26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>
      <c r="A9" s="191"/>
      <c r="B9" s="198" t="s">
        <v>61</v>
      </c>
      <c r="C9" s="7"/>
      <c r="D9" s="146"/>
      <c r="E9" s="227"/>
      <c r="F9" s="318"/>
      <c r="G9" s="223">
        <v>0</v>
      </c>
      <c r="H9" s="22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3.5" thickBot="1">
      <c r="A10" s="192"/>
      <c r="B10" s="339"/>
      <c r="C10" s="127" t="s">
        <v>2</v>
      </c>
      <c r="D10" s="120">
        <v>6.1</v>
      </c>
      <c r="E10" s="337"/>
      <c r="F10" s="320"/>
      <c r="G10" s="244">
        <f>E3*D10</f>
        <v>17037.3</v>
      </c>
      <c r="H10" s="33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3.5" thickTop="1">
      <c r="A11" s="246" t="s">
        <v>11</v>
      </c>
      <c r="B11" s="215"/>
      <c r="C11" s="277"/>
      <c r="D11" s="2"/>
      <c r="E11" s="229"/>
      <c r="F11" s="228"/>
      <c r="G11" s="281"/>
      <c r="H11" s="22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6" customFormat="1" ht="13.5" thickBot="1">
      <c r="A12" s="197"/>
      <c r="B12" s="233" t="s">
        <v>10</v>
      </c>
      <c r="C12" s="221"/>
      <c r="D12" s="3">
        <f>ТО15000!D12</f>
        <v>0.5</v>
      </c>
      <c r="E12" s="233">
        <f>E3</f>
        <v>2793</v>
      </c>
      <c r="F12" s="231"/>
      <c r="G12" s="244">
        <f>D12*E12</f>
        <v>1396.5</v>
      </c>
      <c r="H12" s="222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8" ht="39" thickTop="1">
      <c r="A13" s="40"/>
      <c r="B13" s="17"/>
      <c r="C13" s="17"/>
      <c r="D13" s="17" t="s">
        <v>4</v>
      </c>
      <c r="E13" s="17" t="s">
        <v>7</v>
      </c>
      <c r="F13" s="17" t="s">
        <v>13</v>
      </c>
      <c r="G13" s="71" t="s">
        <v>8</v>
      </c>
      <c r="H13" s="70" t="s">
        <v>46</v>
      </c>
    </row>
    <row r="14" spans="1:8" ht="12.75">
      <c r="A14" s="191" t="s">
        <v>64</v>
      </c>
      <c r="B14" s="208" t="str">
        <f>B3</f>
        <v>2,0 2WD</v>
      </c>
      <c r="C14" s="209"/>
      <c r="D14" s="67"/>
      <c r="E14" s="43"/>
      <c r="F14" s="43"/>
      <c r="G14" s="47"/>
      <c r="H14" s="35">
        <v>0</v>
      </c>
    </row>
    <row r="15" spans="1:8" ht="13.5" thickBot="1">
      <c r="A15" s="191"/>
      <c r="B15" s="209"/>
      <c r="C15" s="209"/>
      <c r="D15" s="67"/>
      <c r="E15" s="43"/>
      <c r="F15" s="43"/>
      <c r="G15" s="47"/>
      <c r="H15" s="35">
        <v>0</v>
      </c>
    </row>
    <row r="16" spans="1:8" ht="14.25" thickBot="1" thickTop="1">
      <c r="A16" s="191"/>
      <c r="B16" s="209"/>
      <c r="C16" s="210"/>
      <c r="D16" s="9" t="s">
        <v>9</v>
      </c>
      <c r="E16" s="219"/>
      <c r="F16" s="219"/>
      <c r="G16" s="220"/>
      <c r="H16" s="36">
        <f>SUM(H14:H15)</f>
        <v>0</v>
      </c>
    </row>
    <row r="17" spans="1:8" ht="13.5" thickTop="1">
      <c r="A17" s="191"/>
      <c r="B17" s="209"/>
      <c r="C17" s="208"/>
      <c r="D17" s="2" t="s">
        <v>3</v>
      </c>
      <c r="E17" s="8" t="s">
        <v>57</v>
      </c>
      <c r="F17" s="8">
        <v>4.3</v>
      </c>
      <c r="G17" s="45">
        <f>'[1]Масла и технические жидкости'!$C$27</f>
        <v>571</v>
      </c>
      <c r="H17" s="35">
        <f>F17*G17</f>
        <v>2455.2999999999997</v>
      </c>
    </row>
    <row r="18" spans="1:8" ht="12.75">
      <c r="A18" s="191"/>
      <c r="B18" s="209"/>
      <c r="C18" s="209"/>
      <c r="D18" s="2" t="s">
        <v>5</v>
      </c>
      <c r="E18" s="2" t="str">
        <f>'[1]Запчасти'!$B$268</f>
        <v>MZ690070</v>
      </c>
      <c r="F18" s="2">
        <v>1</v>
      </c>
      <c r="G18" s="44">
        <f>'[1]Запчасти'!$C$268</f>
        <v>483.1</v>
      </c>
      <c r="H18" s="35">
        <f aca="true" t="shared" si="0" ref="H18:H30">F18*G18</f>
        <v>483.1</v>
      </c>
    </row>
    <row r="19" spans="1:8" ht="12.75">
      <c r="A19" s="191"/>
      <c r="B19" s="209"/>
      <c r="C19" s="209"/>
      <c r="D19" s="2" t="s">
        <v>6</v>
      </c>
      <c r="E19" s="2" t="str">
        <f>'[1]Запчасти'!$B$273</f>
        <v>7803A005</v>
      </c>
      <c r="F19" s="2">
        <v>1</v>
      </c>
      <c r="G19" s="44">
        <f>'[1]Запчасти'!$C$273</f>
        <v>1108.84</v>
      </c>
      <c r="H19" s="35">
        <f t="shared" si="0"/>
        <v>1108.84</v>
      </c>
    </row>
    <row r="20" spans="1:8" ht="25.5">
      <c r="A20" s="191"/>
      <c r="B20" s="209"/>
      <c r="C20" s="209"/>
      <c r="D20" s="19" t="s">
        <v>39</v>
      </c>
      <c r="E20" s="2" t="str">
        <f>'[1]Запчасти'!$B$269</f>
        <v>MD050317</v>
      </c>
      <c r="F20" s="2">
        <v>1</v>
      </c>
      <c r="G20" s="44">
        <f>'[1]Запчасти'!$C$269</f>
        <v>46.31</v>
      </c>
      <c r="H20" s="35">
        <f>G20*F20</f>
        <v>46.31</v>
      </c>
    </row>
    <row r="21" spans="1:8" ht="38.25">
      <c r="A21" s="191"/>
      <c r="B21" s="209"/>
      <c r="C21" s="209"/>
      <c r="D21" s="19" t="s">
        <v>16</v>
      </c>
      <c r="E21" s="4" t="str">
        <f>'[1]Масла и технические жидкости'!$B$6</f>
        <v>Mobil DOT4</v>
      </c>
      <c r="F21" s="4">
        <v>1</v>
      </c>
      <c r="G21" s="46">
        <f>'[1]Масла и технические жидкости'!$C$6</f>
        <v>262.5</v>
      </c>
      <c r="H21" s="35">
        <f t="shared" si="0"/>
        <v>262.5</v>
      </c>
    </row>
    <row r="22" spans="1:8" ht="12.75">
      <c r="A22" s="191"/>
      <c r="B22" s="209"/>
      <c r="C22" s="209"/>
      <c r="D22" s="2" t="s">
        <v>17</v>
      </c>
      <c r="E22" s="4" t="str">
        <f>'[1]Запчасти'!$B$272</f>
        <v>MR968274</v>
      </c>
      <c r="F22" s="4">
        <v>1</v>
      </c>
      <c r="G22" s="46">
        <f>'[1]Запчасти'!$C$272</f>
        <v>1728.86</v>
      </c>
      <c r="H22" s="35">
        <f t="shared" si="0"/>
        <v>1728.86</v>
      </c>
    </row>
    <row r="23" spans="1:8" ht="12.75">
      <c r="A23" s="191"/>
      <c r="B23" s="209"/>
      <c r="C23" s="209"/>
      <c r="D23" s="21" t="s">
        <v>15</v>
      </c>
      <c r="E23" s="4" t="str">
        <f>'[1]Запчасти'!$B$270</f>
        <v>MN163236</v>
      </c>
      <c r="F23" s="4">
        <v>4</v>
      </c>
      <c r="G23" s="46">
        <f>'[1]Запчасти'!$C$270</f>
        <v>1430.57</v>
      </c>
      <c r="H23" s="35">
        <f t="shared" si="0"/>
        <v>5722.28</v>
      </c>
    </row>
    <row r="24" spans="1:8" ht="38.25">
      <c r="A24" s="191"/>
      <c r="B24" s="209"/>
      <c r="C24" s="209"/>
      <c r="D24" s="19" t="s">
        <v>20</v>
      </c>
      <c r="E24" s="21" t="str">
        <f>'[1]Масла и технические жидкости'!$B$23</f>
        <v>DIA QUEEN SUPER LONG LIFE COOLANT PREMIUM</v>
      </c>
      <c r="F24" s="4">
        <v>7.5</v>
      </c>
      <c r="G24" s="46">
        <f>'[1]Масла и технические жидкости'!$C$23</f>
        <v>232.2</v>
      </c>
      <c r="H24" s="35">
        <f t="shared" si="0"/>
        <v>1741.5</v>
      </c>
    </row>
    <row r="25" spans="1:8" ht="25.5">
      <c r="A25" s="191"/>
      <c r="B25" s="209"/>
      <c r="C25" s="209"/>
      <c r="D25" s="19" t="s">
        <v>52</v>
      </c>
      <c r="E25" s="4" t="str">
        <f>'[1]Запчасти'!$B$280</f>
        <v>MF660035</v>
      </c>
      <c r="F25" s="72">
        <v>1</v>
      </c>
      <c r="G25" s="46">
        <f>'[1]Запчасти'!$C$280</f>
        <v>35.21</v>
      </c>
      <c r="H25" s="35">
        <f t="shared" si="0"/>
        <v>35.21</v>
      </c>
    </row>
    <row r="26" spans="1:8" ht="12.75">
      <c r="A26" s="191"/>
      <c r="B26" s="209"/>
      <c r="C26" s="209"/>
      <c r="D26" s="19" t="s">
        <v>53</v>
      </c>
      <c r="E26" s="4" t="str">
        <f>'[1]Запчасти'!$B$275</f>
        <v>1770A250</v>
      </c>
      <c r="F26" s="4">
        <v>1</v>
      </c>
      <c r="G26" s="46">
        <f>'[1]Запчасти'!$C$274</f>
        <v>9882.16</v>
      </c>
      <c r="H26" s="35">
        <f t="shared" si="0"/>
        <v>9882.16</v>
      </c>
    </row>
    <row r="27" spans="1:8" ht="13.5" thickBot="1">
      <c r="A27" s="191"/>
      <c r="B27" s="209"/>
      <c r="C27" s="209"/>
      <c r="D27" s="2"/>
      <c r="E27" s="4"/>
      <c r="F27" s="4"/>
      <c r="G27" s="46"/>
      <c r="H27" s="35">
        <f t="shared" si="0"/>
        <v>0</v>
      </c>
    </row>
    <row r="28" spans="1:8" ht="14.25" thickBot="1" thickTop="1">
      <c r="A28" s="191"/>
      <c r="B28" s="234"/>
      <c r="C28" s="210"/>
      <c r="D28" s="9" t="s">
        <v>9</v>
      </c>
      <c r="E28" s="219"/>
      <c r="F28" s="219"/>
      <c r="G28" s="220"/>
      <c r="H28" s="36">
        <f>SUM(H17:H27)</f>
        <v>23466.059999999998</v>
      </c>
    </row>
    <row r="29" spans="1:8" ht="13.5" thickTop="1">
      <c r="A29" s="191"/>
      <c r="B29" s="240" t="str">
        <f>B5</f>
        <v>2,0 4WD</v>
      </c>
      <c r="C29" s="209"/>
      <c r="D29" s="2"/>
      <c r="E29" s="4"/>
      <c r="F29" s="4"/>
      <c r="G29" s="46"/>
      <c r="H29" s="35">
        <f t="shared" si="0"/>
        <v>0</v>
      </c>
    </row>
    <row r="30" spans="1:8" ht="13.5" thickBot="1">
      <c r="A30" s="191"/>
      <c r="B30" s="240"/>
      <c r="C30" s="209"/>
      <c r="D30" s="2"/>
      <c r="E30" s="4"/>
      <c r="F30" s="4"/>
      <c r="G30" s="46"/>
      <c r="H30" s="35">
        <f t="shared" si="0"/>
        <v>0</v>
      </c>
    </row>
    <row r="31" spans="1:8" ht="14.25" thickBot="1" thickTop="1">
      <c r="A31" s="191"/>
      <c r="B31" s="240"/>
      <c r="C31" s="210"/>
      <c r="D31" s="9" t="s">
        <v>9</v>
      </c>
      <c r="E31" s="219"/>
      <c r="F31" s="219"/>
      <c r="G31" s="220"/>
      <c r="H31" s="36">
        <f>SUM(H29:H30)</f>
        <v>0</v>
      </c>
    </row>
    <row r="32" spans="1:8" ht="13.5" thickTop="1">
      <c r="A32" s="191"/>
      <c r="B32" s="240"/>
      <c r="C32" s="208" t="s">
        <v>38</v>
      </c>
      <c r="D32" s="2" t="s">
        <v>3</v>
      </c>
      <c r="E32" s="8" t="s">
        <v>57</v>
      </c>
      <c r="F32" s="8">
        <v>4.3</v>
      </c>
      <c r="G32" s="45">
        <f>'[1]Масла и технические жидкости'!$C$27</f>
        <v>571</v>
      </c>
      <c r="H32" s="35">
        <f>G32*F32</f>
        <v>2455.2999999999997</v>
      </c>
    </row>
    <row r="33" spans="1:8" ht="12.75">
      <c r="A33" s="191"/>
      <c r="B33" s="240"/>
      <c r="C33" s="209"/>
      <c r="D33" s="2" t="s">
        <v>5</v>
      </c>
      <c r="E33" s="2" t="str">
        <f>'[1]Запчасти'!$B$268</f>
        <v>MZ690070</v>
      </c>
      <c r="F33" s="2">
        <v>1</v>
      </c>
      <c r="G33" s="48">
        <f>'[1]Запчасти'!$C$268</f>
        <v>483.1</v>
      </c>
      <c r="H33" s="35">
        <f aca="true" t="shared" si="1" ref="H33:H42">G33*F33</f>
        <v>483.1</v>
      </c>
    </row>
    <row r="34" spans="1:8" ht="12.75">
      <c r="A34" s="191"/>
      <c r="B34" s="240"/>
      <c r="C34" s="209"/>
      <c r="D34" s="2" t="s">
        <v>6</v>
      </c>
      <c r="E34" s="2" t="str">
        <f>'[1]Запчасти'!$B$273</f>
        <v>7803A005</v>
      </c>
      <c r="F34" s="2">
        <v>1</v>
      </c>
      <c r="G34" s="44">
        <f>'[1]Запчасти'!$C$273</f>
        <v>1108.84</v>
      </c>
      <c r="H34" s="35">
        <f t="shared" si="1"/>
        <v>1108.84</v>
      </c>
    </row>
    <row r="35" spans="1:8" ht="25.5">
      <c r="A35" s="191"/>
      <c r="B35" s="240"/>
      <c r="C35" s="209"/>
      <c r="D35" s="19" t="s">
        <v>39</v>
      </c>
      <c r="E35" s="2" t="str">
        <f>'[1]Запчасти'!$B$269</f>
        <v>MD050317</v>
      </c>
      <c r="F35" s="2">
        <v>1</v>
      </c>
      <c r="G35" s="44">
        <f>'[1]Запчасти'!$C$269</f>
        <v>46.31</v>
      </c>
      <c r="H35" s="35">
        <f t="shared" si="1"/>
        <v>46.31</v>
      </c>
    </row>
    <row r="36" spans="1:8" ht="38.25">
      <c r="A36" s="191"/>
      <c r="B36" s="240"/>
      <c r="C36" s="209"/>
      <c r="D36" s="19" t="s">
        <v>16</v>
      </c>
      <c r="E36" s="4" t="str">
        <f>'[1]Масла и технические жидкости'!$B$6</f>
        <v>Mobil DOT4</v>
      </c>
      <c r="F36" s="4">
        <v>1</v>
      </c>
      <c r="G36" s="46">
        <f>'[1]Масла и технические жидкости'!$C$6</f>
        <v>262.5</v>
      </c>
      <c r="H36" s="35">
        <f t="shared" si="1"/>
        <v>262.5</v>
      </c>
    </row>
    <row r="37" spans="1:8" ht="12.75">
      <c r="A37" s="191"/>
      <c r="B37" s="240"/>
      <c r="C37" s="209"/>
      <c r="D37" s="2" t="s">
        <v>17</v>
      </c>
      <c r="E37" s="4" t="str">
        <f>'[1]Запчасти'!$B$272</f>
        <v>MR968274</v>
      </c>
      <c r="F37" s="4">
        <v>1</v>
      </c>
      <c r="G37" s="46">
        <f>'[1]Запчасти'!$C$272</f>
        <v>1728.86</v>
      </c>
      <c r="H37" s="35">
        <f t="shared" si="1"/>
        <v>1728.86</v>
      </c>
    </row>
    <row r="38" spans="1:8" ht="12.75">
      <c r="A38" s="191"/>
      <c r="B38" s="240"/>
      <c r="C38" s="209"/>
      <c r="D38" s="21" t="s">
        <v>15</v>
      </c>
      <c r="E38" s="4" t="str">
        <f>'[1]Запчасти'!$B$270</f>
        <v>MN163236</v>
      </c>
      <c r="F38" s="4">
        <v>4</v>
      </c>
      <c r="G38" s="46">
        <f>'[1]Запчасти'!$C$270</f>
        <v>1430.57</v>
      </c>
      <c r="H38" s="35">
        <f t="shared" si="1"/>
        <v>5722.28</v>
      </c>
    </row>
    <row r="39" spans="1:8" ht="38.25">
      <c r="A39" s="191"/>
      <c r="B39" s="240"/>
      <c r="C39" s="209"/>
      <c r="D39" s="19" t="s">
        <v>20</v>
      </c>
      <c r="E39" s="21" t="str">
        <f>'[1]Масла и технические жидкости'!$B$23</f>
        <v>DIA QUEEN SUPER LONG LIFE COOLANT PREMIUM</v>
      </c>
      <c r="F39" s="4">
        <v>7.5</v>
      </c>
      <c r="G39" s="47">
        <f>'[1]Масла и технические жидкости'!$C$23</f>
        <v>232.2</v>
      </c>
      <c r="H39" s="35">
        <f t="shared" si="1"/>
        <v>1741.5</v>
      </c>
    </row>
    <row r="40" spans="1:8" ht="25.5">
      <c r="A40" s="191"/>
      <c r="B40" s="240"/>
      <c r="C40" s="209"/>
      <c r="D40" s="19" t="s">
        <v>52</v>
      </c>
      <c r="E40" s="4" t="str">
        <f>'[1]Запчасти'!$B$280</f>
        <v>MF660035</v>
      </c>
      <c r="F40" s="68">
        <v>1</v>
      </c>
      <c r="G40" s="46">
        <f>'[1]Запчасти'!$C$280</f>
        <v>35.21</v>
      </c>
      <c r="H40" s="35">
        <f t="shared" si="1"/>
        <v>35.21</v>
      </c>
    </row>
    <row r="41" spans="1:8" ht="12.75">
      <c r="A41" s="191"/>
      <c r="B41" s="240"/>
      <c r="C41" s="209"/>
      <c r="D41" s="19" t="s">
        <v>53</v>
      </c>
      <c r="E41" s="4" t="str">
        <f>'[1]Запчасти'!$B$274</f>
        <v>1770A251</v>
      </c>
      <c r="F41" s="72">
        <v>1</v>
      </c>
      <c r="G41" s="46">
        <f>'[1]Запчасти'!$C$274</f>
        <v>9882.16</v>
      </c>
      <c r="H41" s="35">
        <f>G41*F41</f>
        <v>9882.16</v>
      </c>
    </row>
    <row r="42" spans="1:8" ht="13.5" thickBot="1">
      <c r="A42" s="191"/>
      <c r="B42" s="240"/>
      <c r="C42" s="209"/>
      <c r="D42" s="19"/>
      <c r="E42" s="4"/>
      <c r="F42" s="4"/>
      <c r="G42" s="46"/>
      <c r="H42" s="35">
        <f t="shared" si="1"/>
        <v>0</v>
      </c>
    </row>
    <row r="43" spans="1:8" ht="14.25" thickBot="1" thickTop="1">
      <c r="A43" s="191"/>
      <c r="B43" s="241"/>
      <c r="C43" s="210"/>
      <c r="D43" s="9" t="s">
        <v>9</v>
      </c>
      <c r="E43" s="219"/>
      <c r="F43" s="219"/>
      <c r="G43" s="220"/>
      <c r="H43" s="36">
        <f>SUM(H32:H42)</f>
        <v>23466.059999999998</v>
      </c>
    </row>
    <row r="44" spans="1:8" ht="13.5" thickTop="1">
      <c r="A44" s="191"/>
      <c r="B44" s="240" t="str">
        <f>B7</f>
        <v>2,4 4WD</v>
      </c>
      <c r="C44" s="209"/>
      <c r="D44" s="2"/>
      <c r="E44" s="4"/>
      <c r="F44" s="4"/>
      <c r="G44" s="46"/>
      <c r="H44" s="35">
        <f>F44*G44</f>
        <v>0</v>
      </c>
    </row>
    <row r="45" spans="1:8" ht="13.5" thickBot="1">
      <c r="A45" s="191"/>
      <c r="B45" s="240"/>
      <c r="C45" s="209"/>
      <c r="D45" s="2"/>
      <c r="E45" s="4"/>
      <c r="F45" s="4"/>
      <c r="G45" s="46"/>
      <c r="H45" s="35">
        <f>F45*G45</f>
        <v>0</v>
      </c>
    </row>
    <row r="46" spans="1:8" ht="14.25" thickBot="1" thickTop="1">
      <c r="A46" s="191"/>
      <c r="B46" s="240"/>
      <c r="C46" s="210"/>
      <c r="D46" s="9" t="s">
        <v>9</v>
      </c>
      <c r="E46" s="219"/>
      <c r="F46" s="219"/>
      <c r="G46" s="220"/>
      <c r="H46" s="36">
        <f>SUM(H44:H45)</f>
        <v>0</v>
      </c>
    </row>
    <row r="47" spans="1:8" ht="13.5" thickTop="1">
      <c r="A47" s="191"/>
      <c r="B47" s="240"/>
      <c r="C47" s="209" t="s">
        <v>38</v>
      </c>
      <c r="D47" s="2" t="s">
        <v>3</v>
      </c>
      <c r="E47" s="8" t="s">
        <v>57</v>
      </c>
      <c r="F47" s="8">
        <v>4.6</v>
      </c>
      <c r="G47" s="45">
        <f>'[1]Масла и технические жидкости'!$C$27</f>
        <v>571</v>
      </c>
      <c r="H47" s="35">
        <f>G47*F47</f>
        <v>2626.6</v>
      </c>
    </row>
    <row r="48" spans="1:8" ht="12.75">
      <c r="A48" s="191"/>
      <c r="B48" s="240"/>
      <c r="C48" s="209"/>
      <c r="D48" s="2" t="s">
        <v>5</v>
      </c>
      <c r="E48" s="2" t="str">
        <f>'[1]Запчасти'!$B$268</f>
        <v>MZ690070</v>
      </c>
      <c r="F48" s="2">
        <v>1</v>
      </c>
      <c r="G48" s="48">
        <f>'[1]Запчасти'!$C$268</f>
        <v>483.1</v>
      </c>
      <c r="H48" s="35">
        <f aca="true" t="shared" si="2" ref="H48:H55">G48*F48</f>
        <v>483.1</v>
      </c>
    </row>
    <row r="49" spans="1:8" ht="12.75">
      <c r="A49" s="191"/>
      <c r="B49" s="240"/>
      <c r="C49" s="209"/>
      <c r="D49" s="2" t="s">
        <v>6</v>
      </c>
      <c r="E49" s="2" t="str">
        <f>'[1]Запчасти'!$B$273</f>
        <v>7803A005</v>
      </c>
      <c r="F49" s="2">
        <v>1</v>
      </c>
      <c r="G49" s="44">
        <f>'[1]Запчасти'!$C$273</f>
        <v>1108.84</v>
      </c>
      <c r="H49" s="35">
        <f t="shared" si="2"/>
        <v>1108.84</v>
      </c>
    </row>
    <row r="50" spans="1:8" ht="25.5">
      <c r="A50" s="191"/>
      <c r="B50" s="240"/>
      <c r="C50" s="209"/>
      <c r="D50" s="19" t="s">
        <v>39</v>
      </c>
      <c r="E50" s="2" t="str">
        <f>'[1]Запчасти'!$B$269</f>
        <v>MD050317</v>
      </c>
      <c r="F50" s="2">
        <v>1</v>
      </c>
      <c r="G50" s="44">
        <f>'[1]Запчасти'!$C$269</f>
        <v>46.31</v>
      </c>
      <c r="H50" s="35">
        <f t="shared" si="2"/>
        <v>46.31</v>
      </c>
    </row>
    <row r="51" spans="1:8" ht="38.25">
      <c r="A51" s="191"/>
      <c r="B51" s="240"/>
      <c r="C51" s="209"/>
      <c r="D51" s="19" t="s">
        <v>16</v>
      </c>
      <c r="E51" s="4" t="str">
        <f>'[1]Масла и технические жидкости'!$B$6</f>
        <v>Mobil DOT4</v>
      </c>
      <c r="F51" s="4">
        <v>1</v>
      </c>
      <c r="G51" s="46">
        <f>'[1]Масла и технические жидкости'!$C$6</f>
        <v>262.5</v>
      </c>
      <c r="H51" s="35">
        <f t="shared" si="2"/>
        <v>262.5</v>
      </c>
    </row>
    <row r="52" spans="1:8" ht="12.75">
      <c r="A52" s="191"/>
      <c r="B52" s="240"/>
      <c r="C52" s="209"/>
      <c r="D52" s="2" t="s">
        <v>17</v>
      </c>
      <c r="E52" s="4" t="str">
        <f>'[1]Запчасти'!$B$272</f>
        <v>MR968274</v>
      </c>
      <c r="F52" s="4">
        <v>1</v>
      </c>
      <c r="G52" s="46">
        <f>'[1]Запчасти'!$C$272</f>
        <v>1728.86</v>
      </c>
      <c r="H52" s="35">
        <f t="shared" si="2"/>
        <v>1728.86</v>
      </c>
    </row>
    <row r="53" spans="1:8" ht="12.75">
      <c r="A53" s="191"/>
      <c r="B53" s="240"/>
      <c r="C53" s="209"/>
      <c r="D53" s="21" t="s">
        <v>15</v>
      </c>
      <c r="E53" s="4" t="str">
        <f>'[1]Запчасти'!$B$271</f>
        <v>MN163235</v>
      </c>
      <c r="F53" s="4">
        <v>4</v>
      </c>
      <c r="G53" s="47">
        <f>'[1]Запчасти'!$C$271</f>
        <v>1380.37</v>
      </c>
      <c r="H53" s="35">
        <f t="shared" si="2"/>
        <v>5521.48</v>
      </c>
    </row>
    <row r="54" spans="1:8" ht="38.25">
      <c r="A54" s="191"/>
      <c r="B54" s="240"/>
      <c r="C54" s="209"/>
      <c r="D54" s="21" t="s">
        <v>20</v>
      </c>
      <c r="E54" s="21" t="str">
        <f>'[1]Масла и технические жидкости'!$B$23</f>
        <v>DIA QUEEN SUPER LONG LIFE COOLANT PREMIUM</v>
      </c>
      <c r="F54" s="4">
        <v>7.5</v>
      </c>
      <c r="G54" s="47">
        <f>'[1]Масла и технические жидкости'!$C$23</f>
        <v>232.2</v>
      </c>
      <c r="H54" s="35">
        <f t="shared" si="2"/>
        <v>1741.5</v>
      </c>
    </row>
    <row r="55" spans="1:8" ht="25.5">
      <c r="A55" s="191"/>
      <c r="B55" s="240"/>
      <c r="C55" s="209"/>
      <c r="D55" s="19" t="s">
        <v>52</v>
      </c>
      <c r="E55" s="4" t="str">
        <f>'[1]Запчасти'!$B$280</f>
        <v>MF660035</v>
      </c>
      <c r="F55" s="72">
        <v>1</v>
      </c>
      <c r="G55" s="46">
        <f>'[1]Запчасти'!$C$280</f>
        <v>35.21</v>
      </c>
      <c r="H55" s="35">
        <f t="shared" si="2"/>
        <v>35.21</v>
      </c>
    </row>
    <row r="56" spans="1:8" ht="12.75">
      <c r="A56" s="191"/>
      <c r="B56" s="240"/>
      <c r="C56" s="209"/>
      <c r="D56" s="19" t="s">
        <v>53</v>
      </c>
      <c r="E56" s="4" t="str">
        <f>'[1]Запчасти'!$B$274</f>
        <v>1770A251</v>
      </c>
      <c r="F56" s="4">
        <v>1</v>
      </c>
      <c r="G56" s="46">
        <f>'[1]Запчасти'!$C$274</f>
        <v>9882.16</v>
      </c>
      <c r="H56" s="35">
        <f>G56*F56</f>
        <v>9882.16</v>
      </c>
    </row>
    <row r="57" spans="1:8" ht="13.5" thickBot="1">
      <c r="A57" s="191"/>
      <c r="B57" s="240"/>
      <c r="C57" s="209"/>
      <c r="D57" s="19"/>
      <c r="E57" s="4"/>
      <c r="F57" s="4"/>
      <c r="G57" s="46"/>
      <c r="H57" s="35">
        <f>G57*F57</f>
        <v>0</v>
      </c>
    </row>
    <row r="58" spans="1:8" ht="14.25" thickBot="1" thickTop="1">
      <c r="A58" s="191"/>
      <c r="B58" s="241"/>
      <c r="C58" s="234"/>
      <c r="D58" s="3" t="s">
        <v>9</v>
      </c>
      <c r="E58" s="221"/>
      <c r="F58" s="221"/>
      <c r="G58" s="222"/>
      <c r="H58" s="36">
        <f>SUM(H47:H57)</f>
        <v>23436.559999999998</v>
      </c>
    </row>
    <row r="59" spans="1:8" ht="13.5" thickTop="1">
      <c r="A59" s="191"/>
      <c r="B59" s="251" t="s">
        <v>61</v>
      </c>
      <c r="C59" s="323"/>
      <c r="D59" s="2"/>
      <c r="E59" s="2"/>
      <c r="F59" s="2"/>
      <c r="G59" s="2"/>
      <c r="H59" s="35">
        <f>F59*G59</f>
        <v>0</v>
      </c>
    </row>
    <row r="60" spans="1:8" ht="13.5" thickBot="1">
      <c r="A60" s="191"/>
      <c r="B60" s="259"/>
      <c r="C60" s="209"/>
      <c r="D60" s="2"/>
      <c r="E60" s="2"/>
      <c r="F60" s="2"/>
      <c r="G60" s="2"/>
      <c r="H60" s="35">
        <f>F60*G60</f>
        <v>0</v>
      </c>
    </row>
    <row r="61" spans="1:8" ht="14.25" thickBot="1" thickTop="1">
      <c r="A61" s="191"/>
      <c r="B61" s="259"/>
      <c r="C61" s="210"/>
      <c r="D61" s="9"/>
      <c r="E61" s="9"/>
      <c r="F61" s="9"/>
      <c r="G61" s="9"/>
      <c r="H61" s="36">
        <f>SUM(H59:H60)</f>
        <v>0</v>
      </c>
    </row>
    <row r="62" spans="1:8" ht="13.5" thickTop="1">
      <c r="A62" s="191"/>
      <c r="B62" s="259"/>
      <c r="C62" s="229" t="s">
        <v>2</v>
      </c>
      <c r="D62" s="104" t="s">
        <v>3</v>
      </c>
      <c r="E62" s="2" t="str">
        <f>'[1]Масла и технические жидкости'!$B$27</f>
        <v>Oil 0W30 </v>
      </c>
      <c r="F62" s="2">
        <v>4.3</v>
      </c>
      <c r="G62" s="44">
        <f>'[1]Масла и технические жидкости'!$C$27</f>
        <v>571</v>
      </c>
      <c r="H62" s="109">
        <f aca="true" t="shared" si="3" ref="H62:H71">G62*F62</f>
        <v>2455.2999999999997</v>
      </c>
    </row>
    <row r="63" spans="1:8" ht="12.75">
      <c r="A63" s="191"/>
      <c r="B63" s="259"/>
      <c r="C63" s="229"/>
      <c r="D63" s="104" t="s">
        <v>5</v>
      </c>
      <c r="E63" s="2" t="str">
        <f>'[1]Запчасти'!$B$268</f>
        <v>MZ690070</v>
      </c>
      <c r="F63" s="2">
        <v>1</v>
      </c>
      <c r="G63" s="2">
        <f>'[1]Запчасти'!$C$268</f>
        <v>483.1</v>
      </c>
      <c r="H63" s="35">
        <f t="shared" si="3"/>
        <v>483.1</v>
      </c>
    </row>
    <row r="64" spans="1:8" ht="25.5">
      <c r="A64" s="191"/>
      <c r="B64" s="259"/>
      <c r="C64" s="229"/>
      <c r="D64" s="101" t="s">
        <v>39</v>
      </c>
      <c r="E64" s="2" t="str">
        <f>'[1]Запчасти'!$B$269</f>
        <v>MD050317</v>
      </c>
      <c r="F64" s="2">
        <v>1</v>
      </c>
      <c r="G64" s="4">
        <f>'[1]Запчасти'!$C$269</f>
        <v>46.31</v>
      </c>
      <c r="H64" s="35">
        <f t="shared" si="3"/>
        <v>46.31</v>
      </c>
    </row>
    <row r="65" spans="1:8" ht="12.75">
      <c r="A65" s="191"/>
      <c r="B65" s="259"/>
      <c r="C65" s="229"/>
      <c r="D65" s="104" t="s">
        <v>6</v>
      </c>
      <c r="E65" s="2" t="str">
        <f>'[1]Запчасти'!$B$273</f>
        <v>7803A005</v>
      </c>
      <c r="F65" s="2">
        <v>1</v>
      </c>
      <c r="G65" s="2">
        <f>'[1]Запчасти'!$C$273</f>
        <v>1108.84</v>
      </c>
      <c r="H65" s="35">
        <f t="shared" si="3"/>
        <v>1108.84</v>
      </c>
    </row>
    <row r="66" spans="1:8" ht="38.25">
      <c r="A66" s="191"/>
      <c r="B66" s="259"/>
      <c r="C66" s="229"/>
      <c r="D66" s="125" t="s">
        <v>16</v>
      </c>
      <c r="E66" s="4" t="str">
        <f>'[1]Масла и технические жидкости'!$B$6</f>
        <v>Mobil DOT4</v>
      </c>
      <c r="F66" s="4">
        <v>1</v>
      </c>
      <c r="G66" s="46">
        <f>'[1]Масла и технические жидкости'!$C$6</f>
        <v>262.5</v>
      </c>
      <c r="H66" s="35">
        <f t="shared" si="3"/>
        <v>262.5</v>
      </c>
    </row>
    <row r="67" spans="1:8" ht="12.75">
      <c r="A67" s="191"/>
      <c r="B67" s="259"/>
      <c r="C67" s="229"/>
      <c r="D67" s="104" t="s">
        <v>17</v>
      </c>
      <c r="E67" s="2" t="str">
        <f>'[1]Запчасти'!$B$272</f>
        <v>MR968274</v>
      </c>
      <c r="F67" s="2">
        <v>1</v>
      </c>
      <c r="G67" s="2">
        <f>'[1]Запчасти'!$C$272</f>
        <v>1728.86</v>
      </c>
      <c r="H67" s="35">
        <f t="shared" si="3"/>
        <v>1728.86</v>
      </c>
    </row>
    <row r="68" spans="1:8" ht="12.75">
      <c r="A68" s="191"/>
      <c r="B68" s="259"/>
      <c r="C68" s="229"/>
      <c r="D68" s="104" t="s">
        <v>15</v>
      </c>
      <c r="E68" s="2" t="str">
        <f>'[1]Запчасти'!$B$283</f>
        <v>1822A067</v>
      </c>
      <c r="F68" s="2">
        <v>6</v>
      </c>
      <c r="G68" s="2">
        <f>'[1]Запчасти'!$C$283</f>
        <v>1849.81</v>
      </c>
      <c r="H68" s="35">
        <f t="shared" si="3"/>
        <v>11098.86</v>
      </c>
    </row>
    <row r="69" spans="1:8" ht="38.25">
      <c r="A69" s="191"/>
      <c r="B69" s="259"/>
      <c r="C69" s="229"/>
      <c r="D69" s="125" t="s">
        <v>20</v>
      </c>
      <c r="E69" s="21" t="str">
        <f>'[1]Масла и технические жидкости'!$B$23</f>
        <v>DIA QUEEN SUPER LONG LIFE COOLANT PREMIUM</v>
      </c>
      <c r="F69" s="4">
        <v>10</v>
      </c>
      <c r="G69" s="46">
        <f>'[1]Масла и технические жидкости'!$C$23</f>
        <v>232.2</v>
      </c>
      <c r="H69" s="35">
        <f t="shared" si="3"/>
        <v>2322</v>
      </c>
    </row>
    <row r="70" spans="1:8" ht="12.75">
      <c r="A70" s="191"/>
      <c r="B70" s="259"/>
      <c r="C70" s="229"/>
      <c r="D70" s="101" t="s">
        <v>80</v>
      </c>
      <c r="E70" s="2" t="str">
        <f>'[1]Запчасти'!$B$274</f>
        <v>1770A251</v>
      </c>
      <c r="F70" s="2">
        <v>1</v>
      </c>
      <c r="G70" s="2">
        <f>'[1]Запчасти'!$C$274</f>
        <v>9882.16</v>
      </c>
      <c r="H70" s="35">
        <f t="shared" si="3"/>
        <v>9882.16</v>
      </c>
    </row>
    <row r="71" spans="1:8" ht="25.5">
      <c r="A71" s="191"/>
      <c r="B71" s="259"/>
      <c r="C71" s="229"/>
      <c r="D71" s="101" t="s">
        <v>62</v>
      </c>
      <c r="E71" s="2" t="str">
        <f>'[1]Запчасти'!$B$287</f>
        <v>1540A193</v>
      </c>
      <c r="F71" s="2">
        <v>1</v>
      </c>
      <c r="G71" s="4">
        <f>'[1]Запчасти'!$C$287</f>
        <v>643.1</v>
      </c>
      <c r="H71" s="35">
        <f t="shared" si="3"/>
        <v>643.1</v>
      </c>
    </row>
    <row r="72" spans="1:8" ht="13.5" thickBot="1">
      <c r="A72" s="191"/>
      <c r="B72" s="259"/>
      <c r="C72" s="229"/>
      <c r="D72" s="104"/>
      <c r="E72" s="2"/>
      <c r="F72" s="2"/>
      <c r="G72" s="2"/>
      <c r="H72" s="35">
        <v>0</v>
      </c>
    </row>
    <row r="73" spans="1:8" ht="14.25" thickBot="1" thickTop="1">
      <c r="A73" s="192"/>
      <c r="B73" s="272"/>
      <c r="C73" s="233"/>
      <c r="D73" s="105" t="s">
        <v>9</v>
      </c>
      <c r="E73" s="2"/>
      <c r="F73" s="2"/>
      <c r="G73" s="80"/>
      <c r="H73" s="36">
        <f>H62+H63+H64+H65+H66+H67+H68+H69+H70+H71</f>
        <v>30031.03</v>
      </c>
    </row>
    <row r="74" spans="1:8" ht="14.25" customHeight="1" thickBot="1" thickTop="1">
      <c r="A74" s="189" t="s">
        <v>47</v>
      </c>
      <c r="B74" s="247" t="str">
        <f>B14</f>
        <v>2,0 2WD</v>
      </c>
      <c r="C74" s="12" t="s">
        <v>1</v>
      </c>
      <c r="D74" s="242"/>
      <c r="E74" s="242"/>
      <c r="F74" s="242"/>
      <c r="G74" s="242"/>
      <c r="H74" s="108">
        <f>H16+G3</f>
        <v>0</v>
      </c>
    </row>
    <row r="75" spans="1:8" ht="14.25" thickBot="1" thickTop="1">
      <c r="A75" s="190"/>
      <c r="B75" s="248"/>
      <c r="C75" s="13" t="s">
        <v>38</v>
      </c>
      <c r="D75" s="243"/>
      <c r="E75" s="243"/>
      <c r="F75" s="243"/>
      <c r="G75" s="243"/>
      <c r="H75" s="37">
        <f>H28+G4</f>
        <v>34079.46</v>
      </c>
    </row>
    <row r="76" spans="1:8" ht="14.25" thickBot="1" thickTop="1">
      <c r="A76" s="190"/>
      <c r="B76" s="349" t="str">
        <f>B29</f>
        <v>2,0 4WD</v>
      </c>
      <c r="C76" s="13" t="s">
        <v>1</v>
      </c>
      <c r="D76" s="243"/>
      <c r="E76" s="243"/>
      <c r="F76" s="243"/>
      <c r="G76" s="352"/>
      <c r="H76" s="37">
        <f>H31+G5</f>
        <v>0</v>
      </c>
    </row>
    <row r="77" spans="1:8" ht="14.25" thickBot="1" thickTop="1">
      <c r="A77" s="190"/>
      <c r="B77" s="349"/>
      <c r="C77" s="13" t="s">
        <v>38</v>
      </c>
      <c r="D77" s="243"/>
      <c r="E77" s="243"/>
      <c r="F77" s="243"/>
      <c r="G77" s="352"/>
      <c r="H77" s="37">
        <f>H43+G6</f>
        <v>34358.759999999995</v>
      </c>
    </row>
    <row r="78" spans="1:8" ht="14.25" thickBot="1" thickTop="1">
      <c r="A78" s="190"/>
      <c r="B78" s="348" t="str">
        <f>B44</f>
        <v>2,4 4WD</v>
      </c>
      <c r="C78" s="64" t="s">
        <v>1</v>
      </c>
      <c r="D78" s="353"/>
      <c r="E78" s="353"/>
      <c r="F78" s="353"/>
      <c r="G78" s="353"/>
      <c r="H78" s="37">
        <f>H46+G7</f>
        <v>0</v>
      </c>
    </row>
    <row r="79" spans="1:8" ht="14.25" thickBot="1" thickTop="1">
      <c r="A79" s="190"/>
      <c r="B79" s="348"/>
      <c r="C79" s="13" t="s">
        <v>38</v>
      </c>
      <c r="D79" s="391"/>
      <c r="E79" s="391"/>
      <c r="F79" s="391"/>
      <c r="G79" s="391"/>
      <c r="H79" s="37">
        <f>H58+G8</f>
        <v>34329.259999999995</v>
      </c>
    </row>
    <row r="80" spans="1:8" ht="14.25" thickBot="1" thickTop="1">
      <c r="A80" s="190"/>
      <c r="B80" s="324" t="s">
        <v>61</v>
      </c>
      <c r="C80" s="64"/>
      <c r="D80" s="243"/>
      <c r="E80" s="243"/>
      <c r="F80" s="243"/>
      <c r="G80" s="352"/>
      <c r="H80" s="37">
        <v>0</v>
      </c>
    </row>
    <row r="81" spans="1:8" ht="14.25" thickBot="1" thickTop="1">
      <c r="A81" s="294"/>
      <c r="B81" s="325"/>
      <c r="C81" s="61" t="s">
        <v>2</v>
      </c>
      <c r="D81" s="355"/>
      <c r="E81" s="355"/>
      <c r="F81" s="355"/>
      <c r="G81" s="356"/>
      <c r="H81" s="37">
        <f>G10+H73</f>
        <v>47068.33</v>
      </c>
    </row>
    <row r="82" spans="1:8" ht="13.5" customHeight="1" thickBot="1" thickTop="1">
      <c r="A82" s="195" t="s">
        <v>48</v>
      </c>
      <c r="B82" s="236" t="str">
        <f>B14</f>
        <v>2,0 2WD</v>
      </c>
      <c r="C82" s="14" t="s">
        <v>1</v>
      </c>
      <c r="D82" s="238"/>
      <c r="E82" s="238"/>
      <c r="F82" s="238"/>
      <c r="G82" s="238"/>
      <c r="H82" s="38">
        <v>0</v>
      </c>
    </row>
    <row r="83" spans="1:8" ht="14.25" thickBot="1" thickTop="1">
      <c r="A83" s="191"/>
      <c r="B83" s="237"/>
      <c r="C83" s="15" t="s">
        <v>38</v>
      </c>
      <c r="D83" s="235"/>
      <c r="E83" s="235"/>
      <c r="F83" s="235"/>
      <c r="G83" s="235"/>
      <c r="H83" s="38">
        <f>H75+G12</f>
        <v>35475.96</v>
      </c>
    </row>
    <row r="84" spans="1:8" ht="14.25" thickBot="1" thickTop="1">
      <c r="A84" s="191"/>
      <c r="B84" s="239" t="str">
        <f>B29</f>
        <v>2,0 4WD</v>
      </c>
      <c r="C84" s="15" t="s">
        <v>1</v>
      </c>
      <c r="D84" s="235"/>
      <c r="E84" s="235"/>
      <c r="F84" s="235"/>
      <c r="G84" s="232"/>
      <c r="H84" s="38">
        <v>0</v>
      </c>
    </row>
    <row r="85" spans="1:8" ht="14.25" thickBot="1" thickTop="1">
      <c r="A85" s="191"/>
      <c r="B85" s="239"/>
      <c r="C85" s="15" t="s">
        <v>38</v>
      </c>
      <c r="D85" s="235"/>
      <c r="E85" s="235"/>
      <c r="F85" s="235"/>
      <c r="G85" s="232"/>
      <c r="H85" s="38">
        <f>H77+G12</f>
        <v>35755.259999999995</v>
      </c>
    </row>
    <row r="86" spans="1:8" ht="14.25" thickBot="1" thickTop="1">
      <c r="A86" s="191"/>
      <c r="B86" s="396" t="str">
        <f>B44</f>
        <v>2,4 4WD</v>
      </c>
      <c r="C86" s="65" t="s">
        <v>1</v>
      </c>
      <c r="D86" s="346"/>
      <c r="E86" s="346"/>
      <c r="F86" s="346"/>
      <c r="G86" s="346"/>
      <c r="H86" s="38">
        <v>0</v>
      </c>
    </row>
    <row r="87" spans="1:8" ht="14.25" thickBot="1" thickTop="1">
      <c r="A87" s="191"/>
      <c r="B87" s="396"/>
      <c r="C87" s="60" t="s">
        <v>38</v>
      </c>
      <c r="D87" s="284"/>
      <c r="E87" s="284"/>
      <c r="F87" s="284"/>
      <c r="G87" s="284"/>
      <c r="H87" s="38">
        <f>H79+G12</f>
        <v>35725.759999999995</v>
      </c>
    </row>
    <row r="88" spans="1:8" ht="14.25" thickBot="1" thickTop="1">
      <c r="A88" s="191"/>
      <c r="B88" s="400" t="s">
        <v>61</v>
      </c>
      <c r="C88" s="60"/>
      <c r="D88" s="284"/>
      <c r="E88" s="284"/>
      <c r="F88" s="284"/>
      <c r="G88" s="285"/>
      <c r="H88" s="182">
        <v>0</v>
      </c>
    </row>
    <row r="89" spans="1:8" ht="14.25" thickBot="1" thickTop="1">
      <c r="A89" s="192"/>
      <c r="B89" s="401"/>
      <c r="C89" s="155" t="s">
        <v>2</v>
      </c>
      <c r="D89" s="221"/>
      <c r="E89" s="221"/>
      <c r="F89" s="221"/>
      <c r="G89" s="222"/>
      <c r="H89" s="36">
        <f>G10+H73+G12</f>
        <v>48464.83</v>
      </c>
    </row>
    <row r="90" ht="13.5" thickTop="1"/>
  </sheetData>
  <sheetProtection/>
  <mergeCells count="71">
    <mergeCell ref="C44:C46"/>
    <mergeCell ref="E31:G31"/>
    <mergeCell ref="C32:C43"/>
    <mergeCell ref="G7:H7"/>
    <mergeCell ref="E11:F11"/>
    <mergeCell ref="G8:H8"/>
    <mergeCell ref="G10:H10"/>
    <mergeCell ref="G11:H11"/>
    <mergeCell ref="E12:F12"/>
    <mergeCell ref="G12:H12"/>
    <mergeCell ref="D82:G82"/>
    <mergeCell ref="D74:G74"/>
    <mergeCell ref="E58:G58"/>
    <mergeCell ref="G2:H2"/>
    <mergeCell ref="G3:H3"/>
    <mergeCell ref="G4:H4"/>
    <mergeCell ref="B78:B79"/>
    <mergeCell ref="D78:G78"/>
    <mergeCell ref="D79:G79"/>
    <mergeCell ref="E46:G46"/>
    <mergeCell ref="G5:H5"/>
    <mergeCell ref="G9:H9"/>
    <mergeCell ref="G6:H6"/>
    <mergeCell ref="B86:B87"/>
    <mergeCell ref="D86:G86"/>
    <mergeCell ref="D87:G87"/>
    <mergeCell ref="D83:G83"/>
    <mergeCell ref="B44:B58"/>
    <mergeCell ref="B84:B85"/>
    <mergeCell ref="D84:G84"/>
    <mergeCell ref="D85:G85"/>
    <mergeCell ref="B74:B75"/>
    <mergeCell ref="B82:B83"/>
    <mergeCell ref="A1:C1"/>
    <mergeCell ref="B76:B77"/>
    <mergeCell ref="D76:G76"/>
    <mergeCell ref="D77:G77"/>
    <mergeCell ref="E16:G16"/>
    <mergeCell ref="C17:C28"/>
    <mergeCell ref="E28:G28"/>
    <mergeCell ref="B29:B43"/>
    <mergeCell ref="C29:C31"/>
    <mergeCell ref="D1:H1"/>
    <mergeCell ref="E2:F2"/>
    <mergeCell ref="A2:C2"/>
    <mergeCell ref="B12:C12"/>
    <mergeCell ref="B3:B4"/>
    <mergeCell ref="B5:B6"/>
    <mergeCell ref="A11:A12"/>
    <mergeCell ref="B11:C11"/>
    <mergeCell ref="B7:B8"/>
    <mergeCell ref="A82:A89"/>
    <mergeCell ref="B88:B89"/>
    <mergeCell ref="A74:A81"/>
    <mergeCell ref="A3:A10"/>
    <mergeCell ref="B9:B10"/>
    <mergeCell ref="E3:F10"/>
    <mergeCell ref="D88:G88"/>
    <mergeCell ref="D89:G89"/>
    <mergeCell ref="D75:G75"/>
    <mergeCell ref="E43:G43"/>
    <mergeCell ref="A14:A73"/>
    <mergeCell ref="C62:C73"/>
    <mergeCell ref="B80:B81"/>
    <mergeCell ref="D80:G80"/>
    <mergeCell ref="D81:G81"/>
    <mergeCell ref="B59:B73"/>
    <mergeCell ref="C59:C61"/>
    <mergeCell ref="B14:B28"/>
    <mergeCell ref="C14:C16"/>
    <mergeCell ref="C47:C5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65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0.375" style="1" customWidth="1"/>
    <col min="2" max="2" width="10.00390625" style="1" bestFit="1" customWidth="1"/>
    <col min="3" max="3" width="14.125" style="1" bestFit="1" customWidth="1"/>
    <col min="4" max="4" width="18.75390625" style="1" customWidth="1"/>
    <col min="5" max="5" width="23.75390625" style="1" customWidth="1"/>
    <col min="6" max="6" width="16.625" style="1" customWidth="1"/>
    <col min="7" max="7" width="14.125" style="34" customWidth="1"/>
    <col min="8" max="8" width="11.75390625" style="34" customWidth="1"/>
    <col min="9" max="16384" width="9.125" style="1" customWidth="1"/>
  </cols>
  <sheetData>
    <row r="1" spans="1:8" ht="17.25" thickBot="1" thickTop="1">
      <c r="A1" s="273" t="str">
        <f>ТО15000!A1</f>
        <v>Outlander RE</v>
      </c>
      <c r="B1" s="274"/>
      <c r="C1" s="274"/>
      <c r="D1" s="214" t="s">
        <v>33</v>
      </c>
      <c r="E1" s="214"/>
      <c r="F1" s="214"/>
      <c r="G1" s="215"/>
      <c r="H1" s="372"/>
    </row>
    <row r="2" spans="1:8" ht="15.75" thickTop="1">
      <c r="A2" s="199"/>
      <c r="B2" s="200"/>
      <c r="C2" s="200"/>
      <c r="D2" s="41" t="s">
        <v>12</v>
      </c>
      <c r="E2" s="211" t="s">
        <v>45</v>
      </c>
      <c r="F2" s="403"/>
      <c r="G2" s="404" t="s">
        <v>40</v>
      </c>
      <c r="H2" s="218"/>
    </row>
    <row r="3" spans="1:21" ht="12.75">
      <c r="A3" s="245" t="s">
        <v>37</v>
      </c>
      <c r="B3" s="275" t="str">
        <f>ТО240000!B3</f>
        <v>2,0 2WD</v>
      </c>
      <c r="C3" s="10"/>
      <c r="D3" s="7"/>
      <c r="E3" s="266">
        <f>ТО15000!E3</f>
        <v>2793</v>
      </c>
      <c r="F3" s="407"/>
      <c r="G3" s="402">
        <f>D3*E3</f>
        <v>0</v>
      </c>
      <c r="H3" s="23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91"/>
      <c r="B4" s="275"/>
      <c r="C4" s="10" t="s">
        <v>38</v>
      </c>
      <c r="D4" s="7">
        <v>1.6</v>
      </c>
      <c r="E4" s="267"/>
      <c r="F4" s="408"/>
      <c r="G4" s="402">
        <f>D4*E3</f>
        <v>4468.8</v>
      </c>
      <c r="H4" s="23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91"/>
      <c r="B5" s="276" t="str">
        <f>ТО240000!B5</f>
        <v>2,0 4WD</v>
      </c>
      <c r="C5" s="10"/>
      <c r="D5" s="7"/>
      <c r="E5" s="267"/>
      <c r="F5" s="408"/>
      <c r="G5" s="402">
        <f>D5*E3</f>
        <v>0</v>
      </c>
      <c r="H5" s="23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91"/>
      <c r="B6" s="276"/>
      <c r="C6" s="10" t="s">
        <v>38</v>
      </c>
      <c r="D6" s="7">
        <v>1.7</v>
      </c>
      <c r="E6" s="267"/>
      <c r="F6" s="408"/>
      <c r="G6" s="402">
        <f>D6*E3</f>
        <v>4748.099999999999</v>
      </c>
      <c r="H6" s="23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91"/>
      <c r="B7" s="276" t="str">
        <f>ТО240000!B7</f>
        <v>2,4 4WD</v>
      </c>
      <c r="C7" s="9"/>
      <c r="D7" s="41"/>
      <c r="E7" s="267"/>
      <c r="F7" s="408"/>
      <c r="G7" s="402">
        <f>D7*E3</f>
        <v>0</v>
      </c>
      <c r="H7" s="23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2.75">
      <c r="A8" s="191"/>
      <c r="B8" s="309"/>
      <c r="C8" s="7" t="s">
        <v>38</v>
      </c>
      <c r="D8" s="146">
        <v>1.7</v>
      </c>
      <c r="E8" s="267"/>
      <c r="F8" s="408"/>
      <c r="G8" s="402">
        <f>D8*E3</f>
        <v>4748.099999999999</v>
      </c>
      <c r="H8" s="23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>
      <c r="A9" s="191"/>
      <c r="B9" s="410" t="s">
        <v>61</v>
      </c>
      <c r="C9" s="7"/>
      <c r="D9" s="7"/>
      <c r="E9" s="267"/>
      <c r="F9" s="408"/>
      <c r="G9" s="402">
        <v>0</v>
      </c>
      <c r="H9" s="22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3.5" thickBot="1">
      <c r="A10" s="192"/>
      <c r="B10" s="321"/>
      <c r="C10" s="127" t="s">
        <v>2</v>
      </c>
      <c r="D10" s="127">
        <v>1.7</v>
      </c>
      <c r="E10" s="319"/>
      <c r="F10" s="409"/>
      <c r="G10" s="411">
        <f>E3*D10</f>
        <v>4748.099999999999</v>
      </c>
      <c r="H10" s="33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3.5" thickTop="1">
      <c r="A11" s="246" t="s">
        <v>11</v>
      </c>
      <c r="B11" s="298"/>
      <c r="C11" s="253"/>
      <c r="D11" s="69"/>
      <c r="E11" s="253"/>
      <c r="F11" s="254"/>
      <c r="G11" s="281"/>
      <c r="H11" s="22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6" customFormat="1" ht="13.5" thickBot="1">
      <c r="A12" s="197"/>
      <c r="B12" s="233" t="s">
        <v>10</v>
      </c>
      <c r="C12" s="221"/>
      <c r="D12" s="3">
        <f>ТО15000!D12</f>
        <v>0.5</v>
      </c>
      <c r="E12" s="233">
        <f>E3</f>
        <v>2793</v>
      </c>
      <c r="F12" s="231"/>
      <c r="G12" s="244">
        <f>D12*E12</f>
        <v>1396.5</v>
      </c>
      <c r="H12" s="222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8" ht="39" thickTop="1">
      <c r="A13" s="40"/>
      <c r="B13" s="17"/>
      <c r="C13" s="17"/>
      <c r="D13" s="17" t="s">
        <v>4</v>
      </c>
      <c r="E13" s="17" t="s">
        <v>7</v>
      </c>
      <c r="F13" s="17" t="s">
        <v>13</v>
      </c>
      <c r="G13" s="71" t="s">
        <v>8</v>
      </c>
      <c r="H13" s="70" t="s">
        <v>46</v>
      </c>
    </row>
    <row r="14" spans="1:8" ht="12.75">
      <c r="A14" s="191" t="s">
        <v>64</v>
      </c>
      <c r="B14" s="208" t="str">
        <f>B3</f>
        <v>2,0 2WD</v>
      </c>
      <c r="C14" s="209"/>
      <c r="D14" s="2"/>
      <c r="E14" s="2"/>
      <c r="F14" s="2"/>
      <c r="G14" s="44"/>
      <c r="H14" s="30">
        <f>F14*G14</f>
        <v>0</v>
      </c>
    </row>
    <row r="15" spans="1:8" ht="13.5" thickBot="1">
      <c r="A15" s="191"/>
      <c r="B15" s="209"/>
      <c r="C15" s="209"/>
      <c r="D15" s="2"/>
      <c r="E15" s="2"/>
      <c r="F15" s="2"/>
      <c r="G15" s="44"/>
      <c r="H15" s="30">
        <f>F15*G15</f>
        <v>0</v>
      </c>
    </row>
    <row r="16" spans="1:8" ht="14.25" thickBot="1" thickTop="1">
      <c r="A16" s="191"/>
      <c r="B16" s="209"/>
      <c r="C16" s="210"/>
      <c r="D16" s="9" t="s">
        <v>9</v>
      </c>
      <c r="E16" s="219"/>
      <c r="F16" s="219"/>
      <c r="G16" s="220"/>
      <c r="H16" s="31">
        <f>SUM(H14:H15)</f>
        <v>0</v>
      </c>
    </row>
    <row r="17" spans="1:8" ht="13.5" thickTop="1">
      <c r="A17" s="191"/>
      <c r="B17" s="209"/>
      <c r="C17" s="208" t="s">
        <v>38</v>
      </c>
      <c r="D17" s="2" t="s">
        <v>3</v>
      </c>
      <c r="E17" s="8" t="s">
        <v>57</v>
      </c>
      <c r="F17" s="8">
        <v>4.3</v>
      </c>
      <c r="G17" s="45">
        <f>'[1]Масла и технические жидкости'!$C$27</f>
        <v>571</v>
      </c>
      <c r="H17" s="30">
        <f>F17*G17</f>
        <v>2455.2999999999997</v>
      </c>
    </row>
    <row r="18" spans="1:8" ht="12.75">
      <c r="A18" s="191"/>
      <c r="B18" s="209"/>
      <c r="C18" s="209"/>
      <c r="D18" s="2" t="s">
        <v>5</v>
      </c>
      <c r="E18" s="2" t="str">
        <f>'[1]Запчасти'!$B$268</f>
        <v>MZ690070</v>
      </c>
      <c r="F18" s="2">
        <v>1</v>
      </c>
      <c r="G18" s="44">
        <f>'[1]Запчасти'!$C$268</f>
        <v>483.1</v>
      </c>
      <c r="H18" s="30">
        <f aca="true" t="shared" si="0" ref="H18:H24">F18*G18</f>
        <v>483.1</v>
      </c>
    </row>
    <row r="19" spans="1:8" ht="12.75">
      <c r="A19" s="191"/>
      <c r="B19" s="209"/>
      <c r="C19" s="209"/>
      <c r="D19" s="2" t="s">
        <v>6</v>
      </c>
      <c r="E19" s="2" t="str">
        <f>'[1]Запчасти'!$B$273</f>
        <v>7803A005</v>
      </c>
      <c r="F19" s="2">
        <v>1</v>
      </c>
      <c r="G19" s="44">
        <f>'[1]Запчасти'!$C$273</f>
        <v>1108.84</v>
      </c>
      <c r="H19" s="30">
        <f t="shared" si="0"/>
        <v>1108.84</v>
      </c>
    </row>
    <row r="20" spans="1:8" ht="25.5">
      <c r="A20" s="191"/>
      <c r="B20" s="209"/>
      <c r="C20" s="209"/>
      <c r="D20" s="19" t="s">
        <v>39</v>
      </c>
      <c r="E20" s="2" t="str">
        <f>'[1]Запчасти'!$B$269</f>
        <v>MD050317</v>
      </c>
      <c r="F20" s="2">
        <v>1</v>
      </c>
      <c r="G20" s="44">
        <f>'[1]Запчасти'!$C$269</f>
        <v>46.31</v>
      </c>
      <c r="H20" s="30">
        <f t="shared" si="0"/>
        <v>46.31</v>
      </c>
    </row>
    <row r="21" spans="1:8" ht="13.5" thickBot="1">
      <c r="A21" s="191"/>
      <c r="B21" s="209"/>
      <c r="C21" s="209"/>
      <c r="D21" s="2"/>
      <c r="E21" s="2"/>
      <c r="F21" s="2"/>
      <c r="G21" s="44"/>
      <c r="H21" s="30">
        <f t="shared" si="0"/>
        <v>0</v>
      </c>
    </row>
    <row r="22" spans="1:8" ht="14.25" thickBot="1" thickTop="1">
      <c r="A22" s="191"/>
      <c r="B22" s="234"/>
      <c r="C22" s="210"/>
      <c r="D22" s="3" t="s">
        <v>9</v>
      </c>
      <c r="E22" s="221"/>
      <c r="F22" s="221"/>
      <c r="G22" s="222"/>
      <c r="H22" s="31">
        <f>SUM(H17:H21)</f>
        <v>4093.5499999999997</v>
      </c>
    </row>
    <row r="23" spans="1:8" ht="13.5" thickTop="1">
      <c r="A23" s="191"/>
      <c r="B23" s="240" t="str">
        <f>B5</f>
        <v>2,0 4WD</v>
      </c>
      <c r="C23" s="209"/>
      <c r="D23" s="2"/>
      <c r="E23" s="2"/>
      <c r="F23" s="2"/>
      <c r="G23" s="44"/>
      <c r="H23" s="30">
        <f t="shared" si="0"/>
        <v>0</v>
      </c>
    </row>
    <row r="24" spans="1:8" ht="13.5" thickBot="1">
      <c r="A24" s="191"/>
      <c r="B24" s="240"/>
      <c r="C24" s="209"/>
      <c r="D24" s="2"/>
      <c r="E24" s="2"/>
      <c r="F24" s="2"/>
      <c r="G24" s="44"/>
      <c r="H24" s="30">
        <f t="shared" si="0"/>
        <v>0</v>
      </c>
    </row>
    <row r="25" spans="1:8" ht="14.25" thickBot="1" thickTop="1">
      <c r="A25" s="191"/>
      <c r="B25" s="240"/>
      <c r="C25" s="210"/>
      <c r="D25" s="9"/>
      <c r="E25" s="219"/>
      <c r="F25" s="219"/>
      <c r="G25" s="220"/>
      <c r="H25" s="31">
        <f>SUM(H23:H24)</f>
        <v>0</v>
      </c>
    </row>
    <row r="26" spans="1:8" ht="13.5" thickTop="1">
      <c r="A26" s="191"/>
      <c r="B26" s="240"/>
      <c r="C26" s="208" t="s">
        <v>38</v>
      </c>
      <c r="D26" s="2" t="s">
        <v>3</v>
      </c>
      <c r="E26" s="8" t="s">
        <v>57</v>
      </c>
      <c r="F26" s="8">
        <v>4.3</v>
      </c>
      <c r="G26" s="45">
        <f>'[1]Масла и технические жидкости'!$C$27</f>
        <v>571</v>
      </c>
      <c r="H26" s="30">
        <f>G26*F26</f>
        <v>2455.2999999999997</v>
      </c>
    </row>
    <row r="27" spans="1:8" ht="12.75">
      <c r="A27" s="191"/>
      <c r="B27" s="240"/>
      <c r="C27" s="209"/>
      <c r="D27" s="2" t="s">
        <v>5</v>
      </c>
      <c r="E27" s="2" t="str">
        <f>'[1]Запчасти'!$B$268</f>
        <v>MZ690070</v>
      </c>
      <c r="F27" s="2">
        <v>1</v>
      </c>
      <c r="G27" s="48">
        <f>'[1]Запчасти'!$C$268</f>
        <v>483.1</v>
      </c>
      <c r="H27" s="30">
        <f>G27*F27</f>
        <v>483.1</v>
      </c>
    </row>
    <row r="28" spans="1:8" ht="12.75">
      <c r="A28" s="191"/>
      <c r="B28" s="240"/>
      <c r="C28" s="209"/>
      <c r="D28" s="2" t="s">
        <v>6</v>
      </c>
      <c r="E28" s="2" t="str">
        <f>'[1]Запчасти'!$B$273</f>
        <v>7803A005</v>
      </c>
      <c r="F28" s="2">
        <v>1</v>
      </c>
      <c r="G28" s="44">
        <f>'[1]Запчасти'!$C$273</f>
        <v>1108.84</v>
      </c>
      <c r="H28" s="30">
        <f>G28*F28</f>
        <v>1108.84</v>
      </c>
    </row>
    <row r="29" spans="1:8" ht="25.5">
      <c r="A29" s="191"/>
      <c r="B29" s="240"/>
      <c r="C29" s="209"/>
      <c r="D29" s="19" t="s">
        <v>39</v>
      </c>
      <c r="E29" s="2" t="str">
        <f>'[1]Запчасти'!$B$269</f>
        <v>MD050317</v>
      </c>
      <c r="F29" s="2">
        <v>1</v>
      </c>
      <c r="G29" s="44">
        <f>'[1]Запчасти'!$C$269</f>
        <v>46.31</v>
      </c>
      <c r="H29" s="30">
        <f>G29*F29</f>
        <v>46.31</v>
      </c>
    </row>
    <row r="30" spans="1:8" ht="13.5" thickBot="1">
      <c r="A30" s="191"/>
      <c r="B30" s="240"/>
      <c r="C30" s="209"/>
      <c r="D30" s="2"/>
      <c r="E30" s="2"/>
      <c r="F30" s="2"/>
      <c r="G30" s="44"/>
      <c r="H30" s="30">
        <f>G30*F30</f>
        <v>0</v>
      </c>
    </row>
    <row r="31" spans="1:8" ht="14.25" thickBot="1" thickTop="1">
      <c r="A31" s="191"/>
      <c r="B31" s="241"/>
      <c r="C31" s="210"/>
      <c r="D31" s="3" t="s">
        <v>9</v>
      </c>
      <c r="E31" s="221"/>
      <c r="F31" s="221"/>
      <c r="G31" s="222"/>
      <c r="H31" s="31">
        <f>SUM(H26:H30)</f>
        <v>4093.5499999999997</v>
      </c>
    </row>
    <row r="32" spans="1:8" ht="13.5" thickTop="1">
      <c r="A32" s="191"/>
      <c r="B32" s="240" t="str">
        <f>B7</f>
        <v>2,4 4WD</v>
      </c>
      <c r="C32" s="209"/>
      <c r="D32" s="2"/>
      <c r="E32" s="2"/>
      <c r="F32" s="2"/>
      <c r="G32" s="44"/>
      <c r="H32" s="30">
        <f>F32*G32</f>
        <v>0</v>
      </c>
    </row>
    <row r="33" spans="1:8" ht="13.5" thickBot="1">
      <c r="A33" s="191"/>
      <c r="B33" s="240"/>
      <c r="C33" s="209"/>
      <c r="D33" s="2"/>
      <c r="E33" s="2"/>
      <c r="F33" s="2"/>
      <c r="G33" s="44"/>
      <c r="H33" s="30">
        <f>F33*G33</f>
        <v>0</v>
      </c>
    </row>
    <row r="34" spans="1:8" ht="14.25" thickBot="1" thickTop="1">
      <c r="A34" s="191"/>
      <c r="B34" s="240"/>
      <c r="C34" s="210"/>
      <c r="D34" s="9"/>
      <c r="E34" s="219"/>
      <c r="F34" s="219"/>
      <c r="G34" s="220"/>
      <c r="H34" s="31">
        <f>SUM(H32:H33)</f>
        <v>0</v>
      </c>
    </row>
    <row r="35" spans="1:8" ht="13.5" thickTop="1">
      <c r="A35" s="191"/>
      <c r="B35" s="240"/>
      <c r="C35" s="209" t="s">
        <v>38</v>
      </c>
      <c r="D35" s="2" t="s">
        <v>3</v>
      </c>
      <c r="E35" s="8" t="s">
        <v>57</v>
      </c>
      <c r="F35" s="8">
        <v>4.6</v>
      </c>
      <c r="G35" s="45">
        <f>'[1]Масла и технические жидкости'!$C$27</f>
        <v>571</v>
      </c>
      <c r="H35" s="30">
        <f>G35*F35</f>
        <v>2626.6</v>
      </c>
    </row>
    <row r="36" spans="1:8" ht="12.75">
      <c r="A36" s="191"/>
      <c r="B36" s="240"/>
      <c r="C36" s="209"/>
      <c r="D36" s="2" t="s">
        <v>5</v>
      </c>
      <c r="E36" s="2" t="str">
        <f>'[1]Запчасти'!$B$268</f>
        <v>MZ690070</v>
      </c>
      <c r="F36" s="2">
        <v>1</v>
      </c>
      <c r="G36" s="48">
        <f>'[1]Запчасти'!$C$268</f>
        <v>483.1</v>
      </c>
      <c r="H36" s="30">
        <f>G36*F36</f>
        <v>483.1</v>
      </c>
    </row>
    <row r="37" spans="1:8" ht="12.75">
      <c r="A37" s="191"/>
      <c r="B37" s="240"/>
      <c r="C37" s="209"/>
      <c r="D37" s="2" t="s">
        <v>6</v>
      </c>
      <c r="E37" s="2" t="str">
        <f>'[1]Запчасти'!$B$273</f>
        <v>7803A005</v>
      </c>
      <c r="F37" s="2">
        <v>1</v>
      </c>
      <c r="G37" s="44">
        <f>'[1]Запчасти'!$C$273</f>
        <v>1108.84</v>
      </c>
      <c r="H37" s="30">
        <f>G37*F37</f>
        <v>1108.84</v>
      </c>
    </row>
    <row r="38" spans="1:8" ht="25.5">
      <c r="A38" s="191"/>
      <c r="B38" s="240"/>
      <c r="C38" s="209"/>
      <c r="D38" s="19" t="s">
        <v>39</v>
      </c>
      <c r="E38" s="2" t="str">
        <f>'[1]Запчасти'!$B$269</f>
        <v>MD050317</v>
      </c>
      <c r="F38" s="2">
        <v>1</v>
      </c>
      <c r="G38" s="44">
        <f>'[1]Запчасти'!$C$269</f>
        <v>46.31</v>
      </c>
      <c r="H38" s="30">
        <f>G38*F38</f>
        <v>46.31</v>
      </c>
    </row>
    <row r="39" spans="1:8" ht="13.5" thickBot="1">
      <c r="A39" s="191"/>
      <c r="B39" s="240"/>
      <c r="C39" s="209"/>
      <c r="D39" s="2"/>
      <c r="E39" s="2"/>
      <c r="F39" s="2"/>
      <c r="G39" s="44"/>
      <c r="H39" s="30">
        <f>G39*F39</f>
        <v>0</v>
      </c>
    </row>
    <row r="40" spans="1:8" ht="14.25" thickBot="1" thickTop="1">
      <c r="A40" s="191"/>
      <c r="B40" s="241"/>
      <c r="C40" s="209"/>
      <c r="D40" s="3" t="s">
        <v>9</v>
      </c>
      <c r="E40" s="221"/>
      <c r="F40" s="221"/>
      <c r="G40" s="222"/>
      <c r="H40" s="31">
        <f>SUM(H35:H39)</f>
        <v>4264.85</v>
      </c>
    </row>
    <row r="41" spans="1:8" ht="13.5" thickTop="1">
      <c r="A41" s="191"/>
      <c r="B41" s="251" t="s">
        <v>61</v>
      </c>
      <c r="C41" s="405"/>
      <c r="D41" s="2"/>
      <c r="E41" s="2"/>
      <c r="F41" s="2"/>
      <c r="G41" s="2"/>
      <c r="H41" s="30">
        <f>F41*G41</f>
        <v>0</v>
      </c>
    </row>
    <row r="42" spans="1:8" ht="13.5" thickBot="1">
      <c r="A42" s="191"/>
      <c r="B42" s="259"/>
      <c r="C42" s="406"/>
      <c r="D42" s="2"/>
      <c r="E42" s="2"/>
      <c r="F42" s="2"/>
      <c r="G42" s="2"/>
      <c r="H42" s="30">
        <f>F42*G42</f>
        <v>0</v>
      </c>
    </row>
    <row r="43" spans="1:8" ht="14.25" thickBot="1" thickTop="1">
      <c r="A43" s="191"/>
      <c r="B43" s="259"/>
      <c r="C43" s="370"/>
      <c r="D43" s="9"/>
      <c r="E43" s="9"/>
      <c r="F43" s="9"/>
      <c r="G43" s="9"/>
      <c r="H43" s="159">
        <f>SUM(H41:H42)</f>
        <v>0</v>
      </c>
    </row>
    <row r="44" spans="1:8" ht="13.5" thickTop="1">
      <c r="A44" s="191"/>
      <c r="B44" s="259"/>
      <c r="C44" s="405" t="s">
        <v>2</v>
      </c>
      <c r="D44" s="2" t="s">
        <v>3</v>
      </c>
      <c r="E44" s="2" t="s">
        <v>57</v>
      </c>
      <c r="F44" s="2">
        <v>4.3</v>
      </c>
      <c r="G44" s="44">
        <f>'[1]Масла и технические жидкости'!$C$27</f>
        <v>571</v>
      </c>
      <c r="H44" s="160">
        <f>G44*F44</f>
        <v>2455.2999999999997</v>
      </c>
    </row>
    <row r="45" spans="1:8" ht="12.75">
      <c r="A45" s="191"/>
      <c r="B45" s="259"/>
      <c r="C45" s="406"/>
      <c r="D45" s="2" t="s">
        <v>5</v>
      </c>
      <c r="E45" s="2" t="str">
        <f>'[1]Запчасти'!$B$268</f>
        <v>MZ690070</v>
      </c>
      <c r="F45" s="2">
        <v>1</v>
      </c>
      <c r="G45" s="2">
        <f>'[1]Запчасти'!$C$268</f>
        <v>483.1</v>
      </c>
      <c r="H45" s="30">
        <f>G45*F45</f>
        <v>483.1</v>
      </c>
    </row>
    <row r="46" spans="1:8" ht="12.75">
      <c r="A46" s="191"/>
      <c r="B46" s="259"/>
      <c r="C46" s="406"/>
      <c r="D46" s="2" t="s">
        <v>6</v>
      </c>
      <c r="E46" s="2" t="str">
        <f>'[1]Запчасти'!$B$273</f>
        <v>7803A005</v>
      </c>
      <c r="F46" s="2">
        <v>1</v>
      </c>
      <c r="G46" s="2">
        <f>'[1]Запчасти'!$C$273</f>
        <v>1108.84</v>
      </c>
      <c r="H46" s="30">
        <f>G46*F46</f>
        <v>1108.84</v>
      </c>
    </row>
    <row r="47" spans="1:8" ht="25.5">
      <c r="A47" s="191"/>
      <c r="B47" s="259"/>
      <c r="C47" s="406"/>
      <c r="D47" s="19" t="s">
        <v>39</v>
      </c>
      <c r="E47" s="4" t="str">
        <f>'[1]Запчасти'!$B$269</f>
        <v>MD050317</v>
      </c>
      <c r="F47" s="4">
        <v>1</v>
      </c>
      <c r="G47" s="4">
        <f>'[1]Запчасти'!$C$269</f>
        <v>46.31</v>
      </c>
      <c r="H47" s="35">
        <f>G47*F47</f>
        <v>46.31</v>
      </c>
    </row>
    <row r="48" spans="1:8" ht="13.5" thickBot="1">
      <c r="A48" s="191"/>
      <c r="B48" s="259"/>
      <c r="C48" s="406"/>
      <c r="D48" s="2"/>
      <c r="E48" s="2"/>
      <c r="F48" s="2"/>
      <c r="G48" s="2"/>
      <c r="H48" s="126">
        <v>0</v>
      </c>
    </row>
    <row r="49" spans="1:8" ht="14.25" thickBot="1" thickTop="1">
      <c r="A49" s="192"/>
      <c r="B49" s="272"/>
      <c r="C49" s="358"/>
      <c r="D49" s="2" t="s">
        <v>9</v>
      </c>
      <c r="E49" s="2"/>
      <c r="F49" s="2"/>
      <c r="G49" s="2"/>
      <c r="H49" s="185">
        <f>H44+H45+H46+H47</f>
        <v>4093.5499999999997</v>
      </c>
    </row>
    <row r="50" spans="1:8" ht="14.25" customHeight="1" thickBot="1" thickTop="1">
      <c r="A50" s="189" t="s">
        <v>47</v>
      </c>
      <c r="B50" s="247" t="str">
        <f>B14</f>
        <v>2,0 2WD</v>
      </c>
      <c r="C50" s="12" t="s">
        <v>1</v>
      </c>
      <c r="D50" s="242"/>
      <c r="E50" s="242"/>
      <c r="F50" s="242"/>
      <c r="G50" s="242"/>
      <c r="H50" s="32">
        <f>H16+G3</f>
        <v>0</v>
      </c>
    </row>
    <row r="51" spans="1:8" ht="14.25" thickBot="1" thickTop="1">
      <c r="A51" s="190"/>
      <c r="B51" s="248"/>
      <c r="C51" s="13" t="s">
        <v>38</v>
      </c>
      <c r="D51" s="243"/>
      <c r="E51" s="243"/>
      <c r="F51" s="243"/>
      <c r="G51" s="243"/>
      <c r="H51" s="32">
        <f>H22+G4</f>
        <v>8562.35</v>
      </c>
    </row>
    <row r="52" spans="1:8" ht="14.25" thickBot="1" thickTop="1">
      <c r="A52" s="190"/>
      <c r="B52" s="349" t="str">
        <f>B23</f>
        <v>2,0 4WD</v>
      </c>
      <c r="C52" s="13" t="s">
        <v>1</v>
      </c>
      <c r="D52" s="243"/>
      <c r="E52" s="243"/>
      <c r="F52" s="243"/>
      <c r="G52" s="352"/>
      <c r="H52" s="32">
        <f>H25+G5</f>
        <v>0</v>
      </c>
    </row>
    <row r="53" spans="1:8" ht="14.25" thickBot="1" thickTop="1">
      <c r="A53" s="190"/>
      <c r="B53" s="349"/>
      <c r="C53" s="13" t="s">
        <v>38</v>
      </c>
      <c r="D53" s="243"/>
      <c r="E53" s="243"/>
      <c r="F53" s="243"/>
      <c r="G53" s="352"/>
      <c r="H53" s="32">
        <f>H31+G6</f>
        <v>8841.65</v>
      </c>
    </row>
    <row r="54" spans="1:8" ht="14.25" thickBot="1" thickTop="1">
      <c r="A54" s="190"/>
      <c r="B54" s="349" t="str">
        <f>B32</f>
        <v>2,4 4WD</v>
      </c>
      <c r="C54" s="64" t="s">
        <v>1</v>
      </c>
      <c r="D54" s="353"/>
      <c r="E54" s="353"/>
      <c r="F54" s="353"/>
      <c r="G54" s="353"/>
      <c r="H54" s="32">
        <f>H34+G7</f>
        <v>0</v>
      </c>
    </row>
    <row r="55" spans="1:8" ht="14.25" thickBot="1" thickTop="1">
      <c r="A55" s="190"/>
      <c r="B55" s="349"/>
      <c r="C55" s="13" t="s">
        <v>38</v>
      </c>
      <c r="D55" s="243"/>
      <c r="E55" s="243"/>
      <c r="F55" s="243"/>
      <c r="G55" s="243"/>
      <c r="H55" s="32">
        <f>H40+G8</f>
        <v>9012.95</v>
      </c>
    </row>
    <row r="56" spans="1:8" ht="14.25" thickBot="1" thickTop="1">
      <c r="A56" s="190"/>
      <c r="B56" s="324" t="s">
        <v>61</v>
      </c>
      <c r="C56" s="13"/>
      <c r="D56" s="243"/>
      <c r="E56" s="243"/>
      <c r="F56" s="243"/>
      <c r="G56" s="352"/>
      <c r="H56" s="32">
        <v>0</v>
      </c>
    </row>
    <row r="57" spans="1:8" ht="14.25" thickBot="1" thickTop="1">
      <c r="A57" s="294"/>
      <c r="B57" s="325"/>
      <c r="C57" s="61" t="s">
        <v>2</v>
      </c>
      <c r="D57" s="355"/>
      <c r="E57" s="355"/>
      <c r="F57" s="355"/>
      <c r="G57" s="356"/>
      <c r="H57" s="32">
        <f>G10+H49</f>
        <v>8841.65</v>
      </c>
    </row>
    <row r="58" spans="1:8" ht="13.5" customHeight="1" thickBot="1" thickTop="1">
      <c r="A58" s="301" t="s">
        <v>48</v>
      </c>
      <c r="B58" s="236" t="str">
        <f>B14</f>
        <v>2,0 2WD</v>
      </c>
      <c r="C58" s="14" t="s">
        <v>1</v>
      </c>
      <c r="D58" s="238"/>
      <c r="E58" s="238"/>
      <c r="F58" s="238"/>
      <c r="G58" s="238"/>
      <c r="H58" s="33">
        <v>0</v>
      </c>
    </row>
    <row r="59" spans="1:8" ht="14.25" thickBot="1" thickTop="1">
      <c r="A59" s="302"/>
      <c r="B59" s="237"/>
      <c r="C59" s="15" t="s">
        <v>38</v>
      </c>
      <c r="D59" s="235"/>
      <c r="E59" s="235"/>
      <c r="F59" s="235"/>
      <c r="G59" s="235"/>
      <c r="H59" s="33">
        <f>H51+G12</f>
        <v>9958.85</v>
      </c>
    </row>
    <row r="60" spans="1:8" ht="14.25" thickBot="1" thickTop="1">
      <c r="A60" s="302"/>
      <c r="B60" s="239" t="str">
        <f>B23</f>
        <v>2,0 4WD</v>
      </c>
      <c r="C60" s="15" t="s">
        <v>1</v>
      </c>
      <c r="D60" s="235"/>
      <c r="E60" s="235"/>
      <c r="F60" s="235"/>
      <c r="G60" s="232"/>
      <c r="H60" s="33">
        <v>0</v>
      </c>
    </row>
    <row r="61" spans="1:8" ht="14.25" thickBot="1" thickTop="1">
      <c r="A61" s="302"/>
      <c r="B61" s="239"/>
      <c r="C61" s="15" t="s">
        <v>38</v>
      </c>
      <c r="D61" s="235"/>
      <c r="E61" s="235"/>
      <c r="F61" s="235"/>
      <c r="G61" s="232"/>
      <c r="H61" s="33">
        <f>H53+G12</f>
        <v>10238.15</v>
      </c>
    </row>
    <row r="62" spans="1:8" ht="14.25" thickBot="1" thickTop="1">
      <c r="A62" s="302"/>
      <c r="B62" s="392" t="str">
        <f>B32</f>
        <v>2,4 4WD</v>
      </c>
      <c r="C62" s="65" t="s">
        <v>1</v>
      </c>
      <c r="D62" s="346"/>
      <c r="E62" s="346"/>
      <c r="F62" s="346"/>
      <c r="G62" s="346"/>
      <c r="H62" s="33">
        <v>0</v>
      </c>
    </row>
    <row r="63" spans="1:8" ht="14.25" thickBot="1" thickTop="1">
      <c r="A63" s="302"/>
      <c r="B63" s="393"/>
      <c r="C63" s="60" t="s">
        <v>38</v>
      </c>
      <c r="D63" s="286"/>
      <c r="E63" s="286"/>
      <c r="F63" s="286"/>
      <c r="G63" s="286"/>
      <c r="H63" s="33">
        <f>H55+G12</f>
        <v>10409.45</v>
      </c>
    </row>
    <row r="64" spans="1:8" ht="14.25" thickBot="1" thickTop="1">
      <c r="A64" s="302"/>
      <c r="B64" s="395" t="s">
        <v>61</v>
      </c>
      <c r="C64" s="9"/>
      <c r="D64" s="235"/>
      <c r="E64" s="235"/>
      <c r="F64" s="235"/>
      <c r="G64" s="232"/>
      <c r="H64" s="160">
        <v>0</v>
      </c>
    </row>
    <row r="65" spans="1:8" ht="14.25" thickBot="1" thickTop="1">
      <c r="A65" s="303"/>
      <c r="B65" s="258"/>
      <c r="C65" s="3" t="s">
        <v>2</v>
      </c>
      <c r="D65" s="221"/>
      <c r="E65" s="221"/>
      <c r="F65" s="221"/>
      <c r="G65" s="222"/>
      <c r="H65" s="31">
        <f>G10+G12+H49</f>
        <v>10238.15</v>
      </c>
    </row>
    <row r="66" ht="13.5" thickTop="1"/>
  </sheetData>
  <sheetProtection/>
  <mergeCells count="71">
    <mergeCell ref="B54:B55"/>
    <mergeCell ref="D51:G51"/>
    <mergeCell ref="D52:G52"/>
    <mergeCell ref="D53:G53"/>
    <mergeCell ref="D55:G55"/>
    <mergeCell ref="A58:A65"/>
    <mergeCell ref="A50:A57"/>
    <mergeCell ref="B56:B57"/>
    <mergeCell ref="B64:B65"/>
    <mergeCell ref="B9:B10"/>
    <mergeCell ref="D64:G64"/>
    <mergeCell ref="D65:G65"/>
    <mergeCell ref="G10:H10"/>
    <mergeCell ref="D57:G57"/>
    <mergeCell ref="D56:G56"/>
    <mergeCell ref="B62:B63"/>
    <mergeCell ref="D62:G62"/>
    <mergeCell ref="D63:G63"/>
    <mergeCell ref="D58:G58"/>
    <mergeCell ref="D59:G59"/>
    <mergeCell ref="B60:B61"/>
    <mergeCell ref="D60:G60"/>
    <mergeCell ref="D61:G61"/>
    <mergeCell ref="B58:B59"/>
    <mergeCell ref="B32:B40"/>
    <mergeCell ref="B52:B53"/>
    <mergeCell ref="A11:A12"/>
    <mergeCell ref="B11:C11"/>
    <mergeCell ref="B23:B31"/>
    <mergeCell ref="B50:B51"/>
    <mergeCell ref="C44:C49"/>
    <mergeCell ref="B41:B49"/>
    <mergeCell ref="A14:A49"/>
    <mergeCell ref="D54:G54"/>
    <mergeCell ref="C32:C34"/>
    <mergeCell ref="E34:G34"/>
    <mergeCell ref="C35:C40"/>
    <mergeCell ref="E40:G40"/>
    <mergeCell ref="E16:G16"/>
    <mergeCell ref="C17:C22"/>
    <mergeCell ref="E22:G22"/>
    <mergeCell ref="C41:C43"/>
    <mergeCell ref="C23:C25"/>
    <mergeCell ref="E25:G25"/>
    <mergeCell ref="C26:C31"/>
    <mergeCell ref="E31:G31"/>
    <mergeCell ref="D50:G50"/>
    <mergeCell ref="E2:F2"/>
    <mergeCell ref="G2:H2"/>
    <mergeCell ref="G3:H3"/>
    <mergeCell ref="G12:H12"/>
    <mergeCell ref="E3:F10"/>
    <mergeCell ref="B14:B22"/>
    <mergeCell ref="C14:C16"/>
    <mergeCell ref="G5:H5"/>
    <mergeCell ref="G6:H6"/>
    <mergeCell ref="G7:H7"/>
    <mergeCell ref="G8:H8"/>
    <mergeCell ref="G9:H9"/>
    <mergeCell ref="G11:H11"/>
    <mergeCell ref="E11:F11"/>
    <mergeCell ref="E12:F12"/>
    <mergeCell ref="A1:C1"/>
    <mergeCell ref="D1:H1"/>
    <mergeCell ref="A2:C2"/>
    <mergeCell ref="B12:C12"/>
    <mergeCell ref="B3:B4"/>
    <mergeCell ref="B5:B6"/>
    <mergeCell ref="G4:H4"/>
    <mergeCell ref="B7:B8"/>
    <mergeCell ref="A3:A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9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0.375" style="1" customWidth="1"/>
    <col min="2" max="2" width="8.25390625" style="1" bestFit="1" customWidth="1"/>
    <col min="3" max="3" width="11.25390625" style="1" customWidth="1"/>
    <col min="4" max="4" width="21.875" style="1" customWidth="1"/>
    <col min="5" max="5" width="26.875" style="6" customWidth="1"/>
    <col min="6" max="6" width="18.75390625" style="6" customWidth="1"/>
    <col min="7" max="7" width="15.125" style="39" customWidth="1"/>
    <col min="8" max="8" width="11.75390625" style="39" customWidth="1"/>
    <col min="9" max="9" width="21.75390625" style="1" customWidth="1"/>
    <col min="10" max="10" width="19.875" style="34" customWidth="1"/>
    <col min="11" max="11" width="15.125" style="1" customWidth="1"/>
    <col min="12" max="16384" width="9.125" style="1" customWidth="1"/>
  </cols>
  <sheetData>
    <row r="1" spans="1:8" ht="17.25" thickBot="1" thickTop="1">
      <c r="A1" s="273" t="str">
        <f>ТО15000!A1</f>
        <v>Outlander RE</v>
      </c>
      <c r="B1" s="274"/>
      <c r="C1" s="274"/>
      <c r="D1" s="214" t="s">
        <v>34</v>
      </c>
      <c r="E1" s="214"/>
      <c r="F1" s="214"/>
      <c r="G1" s="215"/>
      <c r="H1" s="372"/>
    </row>
    <row r="2" spans="1:8" ht="15.75" thickTop="1">
      <c r="A2" s="199"/>
      <c r="B2" s="200"/>
      <c r="C2" s="200"/>
      <c r="D2" s="41" t="s">
        <v>12</v>
      </c>
      <c r="E2" s="211" t="s">
        <v>45</v>
      </c>
      <c r="F2" s="212"/>
      <c r="G2" s="217" t="s">
        <v>40</v>
      </c>
      <c r="H2" s="218"/>
    </row>
    <row r="3" spans="1:21" ht="12.75">
      <c r="A3" s="245" t="s">
        <v>37</v>
      </c>
      <c r="B3" s="275" t="str">
        <f>ТО255000!B3</f>
        <v>2,0 2WD</v>
      </c>
      <c r="C3" s="10"/>
      <c r="D3" s="51"/>
      <c r="E3" s="225">
        <f>ТО15000!E3</f>
        <v>2793</v>
      </c>
      <c r="F3" s="326"/>
      <c r="G3" s="223">
        <f>D3*E3</f>
        <v>0</v>
      </c>
      <c r="H3" s="23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91"/>
      <c r="B4" s="275"/>
      <c r="C4" s="10" t="s">
        <v>38</v>
      </c>
      <c r="D4" s="51">
        <v>4.1</v>
      </c>
      <c r="E4" s="227"/>
      <c r="F4" s="318"/>
      <c r="G4" s="223">
        <f>D4*E3</f>
        <v>11451.3</v>
      </c>
      <c r="H4" s="232"/>
      <c r="I4" s="2"/>
      <c r="J4" s="44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91"/>
      <c r="B5" s="276" t="str">
        <f>ТО255000!B5</f>
        <v>2,0 4WD</v>
      </c>
      <c r="C5" s="10"/>
      <c r="D5" s="51"/>
      <c r="E5" s="227"/>
      <c r="F5" s="318"/>
      <c r="G5" s="223">
        <f>D5*E3</f>
        <v>0</v>
      </c>
      <c r="H5" s="232"/>
      <c r="I5" s="2"/>
      <c r="J5" s="44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91"/>
      <c r="B6" s="276"/>
      <c r="C6" s="10" t="s">
        <v>38</v>
      </c>
      <c r="D6" s="51">
        <v>4.3</v>
      </c>
      <c r="E6" s="227"/>
      <c r="F6" s="318"/>
      <c r="G6" s="223">
        <f>D6*E3</f>
        <v>12009.9</v>
      </c>
      <c r="H6" s="232"/>
      <c r="I6" s="2"/>
      <c r="J6" s="44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91"/>
      <c r="B7" s="276" t="str">
        <f>ТО255000!B7</f>
        <v>2,4 4WD</v>
      </c>
      <c r="C7" s="9"/>
      <c r="D7" s="63"/>
      <c r="E7" s="227"/>
      <c r="F7" s="318"/>
      <c r="G7" s="223">
        <f>D7*E3</f>
        <v>0</v>
      </c>
      <c r="H7" s="232"/>
      <c r="I7" s="2"/>
      <c r="J7" s="44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2.75">
      <c r="A8" s="191"/>
      <c r="B8" s="276"/>
      <c r="C8" s="7" t="s">
        <v>38</v>
      </c>
      <c r="D8" s="180">
        <v>4.3</v>
      </c>
      <c r="E8" s="227"/>
      <c r="F8" s="318"/>
      <c r="G8" s="223">
        <f>D8*E3</f>
        <v>12009.9</v>
      </c>
      <c r="H8" s="232"/>
      <c r="I8" s="2"/>
      <c r="J8" s="44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>
      <c r="A9" s="191"/>
      <c r="B9" s="198" t="s">
        <v>61</v>
      </c>
      <c r="C9" s="7"/>
      <c r="D9" s="51"/>
      <c r="E9" s="227"/>
      <c r="F9" s="318"/>
      <c r="G9" s="397">
        <v>0</v>
      </c>
      <c r="H9" s="398"/>
      <c r="I9" s="2"/>
      <c r="J9" s="44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3.5" thickBot="1">
      <c r="A10" s="192"/>
      <c r="B10" s="339"/>
      <c r="C10" s="127" t="s">
        <v>2</v>
      </c>
      <c r="D10" s="173">
        <v>6.4</v>
      </c>
      <c r="E10" s="337"/>
      <c r="F10" s="320"/>
      <c r="G10" s="249">
        <f>E3*D10</f>
        <v>17875.2</v>
      </c>
      <c r="H10" s="280"/>
      <c r="I10" s="2"/>
      <c r="J10" s="4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3.5" thickTop="1">
      <c r="A11" s="246" t="s">
        <v>11</v>
      </c>
      <c r="B11" s="188" t="s">
        <v>61</v>
      </c>
      <c r="C11" s="2">
        <v>0</v>
      </c>
      <c r="D11" s="183">
        <v>0.3</v>
      </c>
      <c r="E11" s="229">
        <f>E3</f>
        <v>2793</v>
      </c>
      <c r="F11" s="228"/>
      <c r="G11" s="281">
        <f>E11*D11</f>
        <v>837.9</v>
      </c>
      <c r="H11" s="220"/>
      <c r="I11" s="2"/>
      <c r="J11" s="4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6" customFormat="1" ht="13.5" thickBot="1">
      <c r="A12" s="197"/>
      <c r="B12" s="412" t="s">
        <v>10</v>
      </c>
      <c r="C12" s="413"/>
      <c r="D12" s="3">
        <f>ТО15000!D12</f>
        <v>0.5</v>
      </c>
      <c r="E12" s="416">
        <f>E3</f>
        <v>2793</v>
      </c>
      <c r="F12" s="417"/>
      <c r="G12" s="244">
        <f>D12*E12</f>
        <v>1396.5</v>
      </c>
      <c r="H12" s="222"/>
      <c r="I12" s="4"/>
      <c r="J12" s="46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10" ht="39" customHeight="1" thickTop="1">
      <c r="A13" s="40"/>
      <c r="B13" s="17"/>
      <c r="C13" s="17"/>
      <c r="D13" s="17" t="s">
        <v>4</v>
      </c>
      <c r="E13" s="17" t="s">
        <v>7</v>
      </c>
      <c r="F13" s="17" t="s">
        <v>13</v>
      </c>
      <c r="G13" s="71" t="s">
        <v>8</v>
      </c>
      <c r="H13" s="70" t="s">
        <v>46</v>
      </c>
      <c r="J13" s="1"/>
    </row>
    <row r="14" spans="1:10" ht="12.75">
      <c r="A14" s="209" t="s">
        <v>64</v>
      </c>
      <c r="B14" s="255" t="str">
        <f>B3</f>
        <v>2,0 2WD</v>
      </c>
      <c r="C14" s="209"/>
      <c r="D14" s="19"/>
      <c r="E14" s="4"/>
      <c r="F14" s="4"/>
      <c r="G14" s="46"/>
      <c r="H14" s="35">
        <f>F14*G14</f>
        <v>0</v>
      </c>
      <c r="J14" s="1"/>
    </row>
    <row r="15" spans="1:10" ht="13.5" thickBot="1">
      <c r="A15" s="209"/>
      <c r="B15" s="255"/>
      <c r="C15" s="209"/>
      <c r="E15" s="4"/>
      <c r="F15" s="4"/>
      <c r="G15" s="46"/>
      <c r="H15" s="35">
        <f>F15*G15</f>
        <v>0</v>
      </c>
      <c r="J15" s="1"/>
    </row>
    <row r="16" spans="1:10" ht="14.25" thickBot="1" thickTop="1">
      <c r="A16" s="209"/>
      <c r="B16" s="255"/>
      <c r="C16" s="210"/>
      <c r="D16" s="9" t="s">
        <v>9</v>
      </c>
      <c r="E16" s="219"/>
      <c r="F16" s="219"/>
      <c r="G16" s="220"/>
      <c r="H16" s="36">
        <f>SUM(H14:H15)</f>
        <v>0</v>
      </c>
      <c r="J16" s="1"/>
    </row>
    <row r="17" spans="1:10" ht="13.5" thickTop="1">
      <c r="A17" s="209"/>
      <c r="B17" s="255"/>
      <c r="C17" s="208"/>
      <c r="D17" s="2" t="s">
        <v>3</v>
      </c>
      <c r="E17" s="8" t="s">
        <v>57</v>
      </c>
      <c r="F17" s="8">
        <v>4.3</v>
      </c>
      <c r="G17" s="45">
        <f>'[1]Масла и технические жидкости'!$C$27</f>
        <v>571</v>
      </c>
      <c r="H17" s="35">
        <f>G17*F17</f>
        <v>2455.2999999999997</v>
      </c>
      <c r="J17" s="1"/>
    </row>
    <row r="18" spans="1:10" ht="12.75">
      <c r="A18" s="209"/>
      <c r="B18" s="255"/>
      <c r="C18" s="209"/>
      <c r="D18" s="2" t="s">
        <v>5</v>
      </c>
      <c r="E18" s="2" t="str">
        <f>'[1]Запчасти'!$B$268</f>
        <v>MZ690070</v>
      </c>
      <c r="F18" s="2">
        <v>1</v>
      </c>
      <c r="G18" s="44">
        <f>'[1]Запчасти'!$C$268</f>
        <v>483.1</v>
      </c>
      <c r="H18" s="35">
        <f aca="true" t="shared" si="0" ref="H18:H24">G18*F18</f>
        <v>483.1</v>
      </c>
      <c r="J18" s="1"/>
    </row>
    <row r="19" spans="1:10" ht="12.75">
      <c r="A19" s="209"/>
      <c r="B19" s="255"/>
      <c r="C19" s="209"/>
      <c r="D19" s="2" t="s">
        <v>6</v>
      </c>
      <c r="E19" s="2" t="str">
        <f>'[1]Запчасти'!$B$273</f>
        <v>7803A005</v>
      </c>
      <c r="F19" s="2">
        <v>1</v>
      </c>
      <c r="G19" s="44">
        <f>'[1]Запчасти'!$C$273</f>
        <v>1108.84</v>
      </c>
      <c r="H19" s="35">
        <f t="shared" si="0"/>
        <v>1108.84</v>
      </c>
      <c r="J19" s="1"/>
    </row>
    <row r="20" spans="1:10" ht="25.5">
      <c r="A20" s="209"/>
      <c r="B20" s="255"/>
      <c r="C20" s="209"/>
      <c r="D20" s="19" t="s">
        <v>39</v>
      </c>
      <c r="E20" s="2" t="str">
        <f>'[1]Запчасти'!$B$269</f>
        <v>MD050317</v>
      </c>
      <c r="F20" s="2">
        <v>1</v>
      </c>
      <c r="G20" s="44">
        <f>'[1]Запчасти'!$C$269</f>
        <v>46.31</v>
      </c>
      <c r="H20" s="35">
        <f t="shared" si="0"/>
        <v>46.31</v>
      </c>
      <c r="J20" s="1"/>
    </row>
    <row r="21" spans="1:10" ht="38.25">
      <c r="A21" s="209"/>
      <c r="B21" s="255"/>
      <c r="C21" s="209"/>
      <c r="D21" s="19" t="s">
        <v>16</v>
      </c>
      <c r="E21" s="4" t="str">
        <f>'[1]Масла и технические жидкости'!$B$6</f>
        <v>Mobil DOT4</v>
      </c>
      <c r="F21" s="4">
        <v>1</v>
      </c>
      <c r="G21" s="46">
        <f>'[1]Масла и технические жидкости'!$C$6</f>
        <v>262.5</v>
      </c>
      <c r="H21" s="35">
        <f t="shared" si="0"/>
        <v>262.5</v>
      </c>
      <c r="J21" s="1"/>
    </row>
    <row r="22" spans="1:10" ht="12.75">
      <c r="A22" s="209"/>
      <c r="B22" s="255"/>
      <c r="C22" s="209"/>
      <c r="D22" s="2" t="s">
        <v>17</v>
      </c>
      <c r="E22" s="4" t="str">
        <f>'[1]Запчасти'!$B$272</f>
        <v>MR968274</v>
      </c>
      <c r="F22" s="4">
        <v>1</v>
      </c>
      <c r="G22" s="46">
        <f>'[1]Запчасти'!$C$272</f>
        <v>1728.86</v>
      </c>
      <c r="H22" s="35">
        <f t="shared" si="0"/>
        <v>1728.86</v>
      </c>
      <c r="J22" s="1"/>
    </row>
    <row r="23" spans="1:10" ht="25.5">
      <c r="A23" s="209"/>
      <c r="B23" s="255"/>
      <c r="C23" s="209"/>
      <c r="D23" s="55" t="s">
        <v>41</v>
      </c>
      <c r="E23" s="4" t="str">
        <f>'[1]Запчасти'!$B$276</f>
        <v>1035A583</v>
      </c>
      <c r="F23" s="4">
        <v>1</v>
      </c>
      <c r="G23" s="47">
        <f>'[1]Запчасти'!$C$276</f>
        <v>1214.2</v>
      </c>
      <c r="H23" s="35">
        <f t="shared" si="0"/>
        <v>1214.2</v>
      </c>
      <c r="J23" s="1"/>
    </row>
    <row r="24" spans="1:10" ht="13.5" thickBot="1">
      <c r="A24" s="209"/>
      <c r="B24" s="255"/>
      <c r="C24" s="209"/>
      <c r="E24" s="4"/>
      <c r="F24" s="4"/>
      <c r="G24" s="46"/>
      <c r="H24" s="35">
        <f t="shared" si="0"/>
        <v>0</v>
      </c>
      <c r="J24" s="1"/>
    </row>
    <row r="25" spans="1:10" ht="14.25" thickBot="1" thickTop="1">
      <c r="A25" s="209"/>
      <c r="B25" s="256"/>
      <c r="C25" s="210"/>
      <c r="D25" s="3" t="s">
        <v>9</v>
      </c>
      <c r="E25" s="221"/>
      <c r="F25" s="221"/>
      <c r="G25" s="222"/>
      <c r="H25" s="36">
        <f>SUM(H17:H24)</f>
        <v>7299.109999999999</v>
      </c>
      <c r="J25" s="1"/>
    </row>
    <row r="26" spans="1:10" ht="13.5" thickTop="1">
      <c r="A26" s="209"/>
      <c r="B26" s="259" t="str">
        <f>B5</f>
        <v>2,0 4WD</v>
      </c>
      <c r="C26" s="209"/>
      <c r="E26" s="4"/>
      <c r="F26" s="4"/>
      <c r="G26" s="46"/>
      <c r="H26" s="35">
        <v>0</v>
      </c>
      <c r="J26" s="1"/>
    </row>
    <row r="27" spans="1:10" ht="13.5" thickBot="1">
      <c r="A27" s="209"/>
      <c r="B27" s="259"/>
      <c r="C27" s="209"/>
      <c r="E27" s="4"/>
      <c r="F27" s="4"/>
      <c r="G27" s="46"/>
      <c r="H27" s="35">
        <v>0</v>
      </c>
      <c r="J27" s="1"/>
    </row>
    <row r="28" spans="1:10" ht="14.25" thickBot="1" thickTop="1">
      <c r="A28" s="209"/>
      <c r="B28" s="259"/>
      <c r="C28" s="210"/>
      <c r="D28" s="9" t="s">
        <v>9</v>
      </c>
      <c r="E28" s="219"/>
      <c r="F28" s="219"/>
      <c r="G28" s="220"/>
      <c r="H28" s="36">
        <f>SUM(H26:H27)</f>
        <v>0</v>
      </c>
      <c r="J28" s="1"/>
    </row>
    <row r="29" spans="1:10" ht="13.5" thickTop="1">
      <c r="A29" s="209"/>
      <c r="B29" s="259"/>
      <c r="C29" s="208" t="s">
        <v>38</v>
      </c>
      <c r="D29" s="2" t="s">
        <v>3</v>
      </c>
      <c r="E29" s="8" t="s">
        <v>57</v>
      </c>
      <c r="F29" s="8">
        <v>4.3</v>
      </c>
      <c r="G29" s="45">
        <f>'[1]Масла и технические жидкости'!$C$27</f>
        <v>571</v>
      </c>
      <c r="H29" s="35">
        <f>G29*F29</f>
        <v>2455.2999999999997</v>
      </c>
      <c r="J29" s="1"/>
    </row>
    <row r="30" spans="1:10" ht="12.75">
      <c r="A30" s="209"/>
      <c r="B30" s="259"/>
      <c r="C30" s="209"/>
      <c r="D30" s="2" t="s">
        <v>5</v>
      </c>
      <c r="E30" s="2" t="str">
        <f>'[1]Запчасти'!$B$268</f>
        <v>MZ690070</v>
      </c>
      <c r="F30" s="2">
        <v>1</v>
      </c>
      <c r="G30" s="48">
        <f>'[1]Запчасти'!$C$268</f>
        <v>483.1</v>
      </c>
      <c r="H30" s="35">
        <f aca="true" t="shared" si="1" ref="H30:H37">G30*F30</f>
        <v>483.1</v>
      </c>
      <c r="J30" s="1"/>
    </row>
    <row r="31" spans="1:10" ht="12.75">
      <c r="A31" s="209"/>
      <c r="B31" s="259"/>
      <c r="C31" s="209"/>
      <c r="D31" s="2" t="s">
        <v>6</v>
      </c>
      <c r="E31" s="2" t="str">
        <f>'[1]Запчасти'!$B$273</f>
        <v>7803A005</v>
      </c>
      <c r="F31" s="2">
        <v>1</v>
      </c>
      <c r="G31" s="44">
        <f>'[1]Запчасти'!$C$273</f>
        <v>1108.84</v>
      </c>
      <c r="H31" s="35">
        <f t="shared" si="1"/>
        <v>1108.84</v>
      </c>
      <c r="J31" s="1"/>
    </row>
    <row r="32" spans="1:10" ht="25.5">
      <c r="A32" s="209"/>
      <c r="B32" s="259"/>
      <c r="C32" s="209"/>
      <c r="D32" s="19" t="s">
        <v>39</v>
      </c>
      <c r="E32" s="2" t="str">
        <f>'[1]Запчасти'!$B$269</f>
        <v>MD050317</v>
      </c>
      <c r="F32" s="2">
        <v>1</v>
      </c>
      <c r="G32" s="44">
        <f>'[1]Запчасти'!$C$269</f>
        <v>46.31</v>
      </c>
      <c r="H32" s="35">
        <f t="shared" si="1"/>
        <v>46.31</v>
      </c>
      <c r="J32" s="1"/>
    </row>
    <row r="33" spans="1:10" ht="38.25">
      <c r="A33" s="209"/>
      <c r="B33" s="259"/>
      <c r="C33" s="209"/>
      <c r="D33" s="19" t="s">
        <v>16</v>
      </c>
      <c r="E33" s="4" t="str">
        <f>'[1]Масла и технические жидкости'!$B$6</f>
        <v>Mobil DOT4</v>
      </c>
      <c r="F33" s="4">
        <v>1</v>
      </c>
      <c r="G33" s="46">
        <f>'[1]Масла и технические жидкости'!$C$6</f>
        <v>262.5</v>
      </c>
      <c r="H33" s="35">
        <f t="shared" si="1"/>
        <v>262.5</v>
      </c>
      <c r="J33" s="1"/>
    </row>
    <row r="34" spans="1:10" ht="12.75">
      <c r="A34" s="209"/>
      <c r="B34" s="259"/>
      <c r="C34" s="209"/>
      <c r="D34" s="2" t="s">
        <v>17</v>
      </c>
      <c r="E34" s="4" t="str">
        <f>'[1]Запчасти'!$B$272</f>
        <v>MR968274</v>
      </c>
      <c r="F34" s="4">
        <v>1</v>
      </c>
      <c r="G34" s="46">
        <f>'[1]Запчасти'!$C$272</f>
        <v>1728.86</v>
      </c>
      <c r="H34" s="35">
        <f t="shared" si="1"/>
        <v>1728.86</v>
      </c>
      <c r="J34" s="1"/>
    </row>
    <row r="35" spans="1:10" ht="25.5">
      <c r="A35" s="209"/>
      <c r="B35" s="259"/>
      <c r="C35" s="209"/>
      <c r="D35" s="19" t="s">
        <v>41</v>
      </c>
      <c r="E35" s="4" t="str">
        <f>'[1]Запчасти'!$B$276</f>
        <v>1035A583</v>
      </c>
      <c r="F35" s="4">
        <v>1</v>
      </c>
      <c r="G35" s="47">
        <f>'[1]Запчасти'!$C$276</f>
        <v>1214.2</v>
      </c>
      <c r="H35" s="35">
        <f t="shared" si="1"/>
        <v>1214.2</v>
      </c>
      <c r="J35" s="1"/>
    </row>
    <row r="36" spans="1:10" ht="25.5">
      <c r="A36" s="209"/>
      <c r="B36" s="259"/>
      <c r="C36" s="209"/>
      <c r="D36" s="21" t="s">
        <v>58</v>
      </c>
      <c r="E36" s="21" t="str">
        <f>'[1]Масла и технические жидкости'!$B$31</f>
        <v>Hypoid Gear Oil SAE 80 GL-5</v>
      </c>
      <c r="F36" s="4">
        <v>0.4</v>
      </c>
      <c r="G36" s="46">
        <f>'[1]Масла и технические жидкости'!$C$31</f>
        <v>831</v>
      </c>
      <c r="H36" s="35">
        <f t="shared" si="1"/>
        <v>332.40000000000003</v>
      </c>
      <c r="J36" s="1"/>
    </row>
    <row r="37" spans="1:10" ht="13.5" thickBot="1">
      <c r="A37" s="209"/>
      <c r="B37" s="259"/>
      <c r="C37" s="209"/>
      <c r="D37" s="2"/>
      <c r="E37" s="4"/>
      <c r="F37" s="4"/>
      <c r="G37" s="46"/>
      <c r="H37" s="35">
        <f t="shared" si="1"/>
        <v>0</v>
      </c>
      <c r="J37" s="1"/>
    </row>
    <row r="38" spans="1:10" ht="14.25" thickBot="1" thickTop="1">
      <c r="A38" s="209"/>
      <c r="B38" s="272"/>
      <c r="C38" s="210"/>
      <c r="D38" s="3" t="s">
        <v>9</v>
      </c>
      <c r="E38" s="221"/>
      <c r="F38" s="221"/>
      <c r="G38" s="222"/>
      <c r="H38" s="36">
        <f>SUM(H29:H37)</f>
        <v>7631.509999999998</v>
      </c>
      <c r="J38" s="1"/>
    </row>
    <row r="39" spans="1:10" ht="13.5" thickTop="1">
      <c r="A39" s="209"/>
      <c r="B39" s="259" t="str">
        <f>B7</f>
        <v>2,4 4WD</v>
      </c>
      <c r="C39" s="209"/>
      <c r="E39" s="4"/>
      <c r="F39" s="4"/>
      <c r="G39" s="46"/>
      <c r="H39" s="35">
        <f>F39*G39</f>
        <v>0</v>
      </c>
      <c r="J39" s="1"/>
    </row>
    <row r="40" spans="1:10" ht="13.5" thickBot="1">
      <c r="A40" s="209"/>
      <c r="B40" s="259"/>
      <c r="C40" s="209"/>
      <c r="E40" s="4"/>
      <c r="F40" s="4"/>
      <c r="G40" s="46"/>
      <c r="H40" s="35">
        <f>F40*G40</f>
        <v>0</v>
      </c>
      <c r="J40" s="1"/>
    </row>
    <row r="41" spans="1:10" ht="14.25" thickBot="1" thickTop="1">
      <c r="A41" s="209"/>
      <c r="B41" s="259"/>
      <c r="C41" s="210"/>
      <c r="D41" s="9" t="s">
        <v>9</v>
      </c>
      <c r="E41" s="219"/>
      <c r="F41" s="219"/>
      <c r="G41" s="220"/>
      <c r="H41" s="36">
        <f>SUM(H39:H40)</f>
        <v>0</v>
      </c>
      <c r="J41" s="1"/>
    </row>
    <row r="42" spans="1:10" ht="13.5" thickTop="1">
      <c r="A42" s="209"/>
      <c r="B42" s="410"/>
      <c r="C42" s="208" t="s">
        <v>38</v>
      </c>
      <c r="D42" s="2" t="s">
        <v>3</v>
      </c>
      <c r="E42" s="8" t="s">
        <v>57</v>
      </c>
      <c r="F42" s="8">
        <v>4.6</v>
      </c>
      <c r="G42" s="45">
        <f>'[1]Масла и технические жидкости'!$C$27</f>
        <v>571</v>
      </c>
      <c r="H42" s="35">
        <f>G42*F42</f>
        <v>2626.6</v>
      </c>
      <c r="J42" s="1"/>
    </row>
    <row r="43" spans="1:10" ht="12.75">
      <c r="A43" s="209"/>
      <c r="B43" s="410"/>
      <c r="C43" s="209"/>
      <c r="D43" s="2" t="s">
        <v>5</v>
      </c>
      <c r="E43" s="2" t="str">
        <f>'[1]Запчасти'!$B$268</f>
        <v>MZ690070</v>
      </c>
      <c r="F43" s="2">
        <v>1</v>
      </c>
      <c r="G43" s="48">
        <f>'[1]Запчасти'!$C$268</f>
        <v>483.1</v>
      </c>
      <c r="H43" s="35">
        <f aca="true" t="shared" si="2" ref="H43:H50">G43*F43</f>
        <v>483.1</v>
      </c>
      <c r="J43" s="1"/>
    </row>
    <row r="44" spans="1:10" ht="12.75">
      <c r="A44" s="209"/>
      <c r="B44" s="410"/>
      <c r="C44" s="209"/>
      <c r="D44" s="2" t="s">
        <v>6</v>
      </c>
      <c r="E44" s="2" t="str">
        <f>'[1]Запчасти'!$B$273</f>
        <v>7803A005</v>
      </c>
      <c r="F44" s="2">
        <v>1</v>
      </c>
      <c r="G44" s="44">
        <f>'[1]Запчасти'!$C$273</f>
        <v>1108.84</v>
      </c>
      <c r="H44" s="35">
        <f t="shared" si="2"/>
        <v>1108.84</v>
      </c>
      <c r="J44" s="1"/>
    </row>
    <row r="45" spans="1:10" ht="25.5">
      <c r="A45" s="209"/>
      <c r="B45" s="410"/>
      <c r="C45" s="209"/>
      <c r="D45" s="19" t="s">
        <v>39</v>
      </c>
      <c r="E45" s="2" t="str">
        <f>'[1]Запчасти'!$B$269</f>
        <v>MD050317</v>
      </c>
      <c r="F45" s="2">
        <v>1</v>
      </c>
      <c r="G45" s="44">
        <f>'[1]Запчасти'!$C$269</f>
        <v>46.31</v>
      </c>
      <c r="H45" s="35">
        <f t="shared" si="2"/>
        <v>46.31</v>
      </c>
      <c r="J45" s="1"/>
    </row>
    <row r="46" spans="1:10" ht="38.25">
      <c r="A46" s="209"/>
      <c r="B46" s="410"/>
      <c r="C46" s="209"/>
      <c r="D46" s="19" t="s">
        <v>16</v>
      </c>
      <c r="E46" s="4" t="str">
        <f>'[1]Масла и технические жидкости'!$B$6</f>
        <v>Mobil DOT4</v>
      </c>
      <c r="F46" s="4">
        <v>1</v>
      </c>
      <c r="G46" s="46">
        <f>'[1]Масла и технические жидкости'!$C$6</f>
        <v>262.5</v>
      </c>
      <c r="H46" s="35">
        <f t="shared" si="2"/>
        <v>262.5</v>
      </c>
      <c r="J46" s="1"/>
    </row>
    <row r="47" spans="1:10" ht="12.75">
      <c r="A47" s="209"/>
      <c r="B47" s="410"/>
      <c r="C47" s="209"/>
      <c r="D47" s="2" t="s">
        <v>17</v>
      </c>
      <c r="E47" s="4" t="str">
        <f>'[1]Запчасти'!$B$272</f>
        <v>MR968274</v>
      </c>
      <c r="F47" s="4">
        <v>1</v>
      </c>
      <c r="G47" s="46">
        <f>'[1]Запчасти'!$C$272</f>
        <v>1728.86</v>
      </c>
      <c r="H47" s="35">
        <f t="shared" si="2"/>
        <v>1728.86</v>
      </c>
      <c r="J47" s="1"/>
    </row>
    <row r="48" spans="1:10" ht="25.5">
      <c r="A48" s="209"/>
      <c r="B48" s="410"/>
      <c r="C48" s="209"/>
      <c r="D48" s="19" t="s">
        <v>41</v>
      </c>
      <c r="E48" s="4" t="str">
        <f>'[1]Запчасти'!$B$276</f>
        <v>1035A583</v>
      </c>
      <c r="F48" s="4">
        <v>1</v>
      </c>
      <c r="G48" s="47">
        <f>'[1]Запчасти'!$C$276</f>
        <v>1214.2</v>
      </c>
      <c r="H48" s="35">
        <f t="shared" si="2"/>
        <v>1214.2</v>
      </c>
      <c r="J48" s="1"/>
    </row>
    <row r="49" spans="1:10" ht="25.5">
      <c r="A49" s="209"/>
      <c r="B49" s="410"/>
      <c r="C49" s="209"/>
      <c r="D49" s="21" t="s">
        <v>58</v>
      </c>
      <c r="E49" s="21" t="str">
        <f>'[1]Масла и технические жидкости'!$B$31</f>
        <v>Hypoid Gear Oil SAE 80 GL-5</v>
      </c>
      <c r="F49" s="4">
        <v>0.4</v>
      </c>
      <c r="G49" s="46">
        <f>'[1]Масла и технические жидкости'!$C$31</f>
        <v>831</v>
      </c>
      <c r="H49" s="35">
        <f t="shared" si="2"/>
        <v>332.40000000000003</v>
      </c>
      <c r="J49" s="1"/>
    </row>
    <row r="50" spans="1:10" ht="13.5" thickBot="1">
      <c r="A50" s="209"/>
      <c r="B50" s="410"/>
      <c r="C50" s="209"/>
      <c r="E50" s="4"/>
      <c r="F50" s="4"/>
      <c r="G50" s="46"/>
      <c r="H50" s="35">
        <f t="shared" si="2"/>
        <v>0</v>
      </c>
      <c r="J50" s="1"/>
    </row>
    <row r="51" spans="1:10" ht="14.25" thickBot="1" thickTop="1">
      <c r="A51" s="209"/>
      <c r="B51" s="321"/>
      <c r="C51" s="234"/>
      <c r="D51" s="2" t="s">
        <v>9</v>
      </c>
      <c r="E51" s="221"/>
      <c r="F51" s="221"/>
      <c r="G51" s="222"/>
      <c r="H51" s="36">
        <f>SUM(H42:H50)</f>
        <v>7802.8099999999995</v>
      </c>
      <c r="J51" s="1"/>
    </row>
    <row r="52" spans="1:10" ht="13.5" thickTop="1">
      <c r="A52" s="209"/>
      <c r="B52" s="419" t="s">
        <v>61</v>
      </c>
      <c r="C52" s="323"/>
      <c r="D52" s="174"/>
      <c r="E52" s="2"/>
      <c r="F52" s="2"/>
      <c r="G52" s="2"/>
      <c r="H52" s="35">
        <f>F52*G52</f>
        <v>0</v>
      </c>
      <c r="J52" s="1"/>
    </row>
    <row r="53" spans="1:10" ht="13.5" thickBot="1">
      <c r="A53" s="209"/>
      <c r="B53" s="410"/>
      <c r="C53" s="209"/>
      <c r="D53" s="2"/>
      <c r="E53" s="2"/>
      <c r="F53" s="2"/>
      <c r="G53" s="2"/>
      <c r="H53" s="35">
        <f>F53*G53</f>
        <v>0</v>
      </c>
      <c r="J53" s="1"/>
    </row>
    <row r="54" spans="1:10" ht="14.25" thickBot="1" thickTop="1">
      <c r="A54" s="209"/>
      <c r="B54" s="410"/>
      <c r="C54" s="210"/>
      <c r="D54" s="9" t="s">
        <v>9</v>
      </c>
      <c r="E54" s="9"/>
      <c r="F54" s="9"/>
      <c r="G54" s="9"/>
      <c r="H54" s="36">
        <f>SUM(H52:H53)</f>
        <v>0</v>
      </c>
      <c r="J54" s="1"/>
    </row>
    <row r="55" spans="1:12" ht="13.5" thickTop="1">
      <c r="A55" s="209"/>
      <c r="B55" s="410"/>
      <c r="C55" s="208" t="s">
        <v>2</v>
      </c>
      <c r="D55" s="2" t="s">
        <v>3</v>
      </c>
      <c r="E55" s="2" t="str">
        <f>'[1]Масла и технические жидкости'!$B$27</f>
        <v>Oil 0W30 </v>
      </c>
      <c r="F55" s="2">
        <v>4.3</v>
      </c>
      <c r="G55" s="44">
        <f>'[1]Масла и технические жидкости'!$C$27</f>
        <v>571</v>
      </c>
      <c r="H55" s="109">
        <f aca="true" t="shared" si="3" ref="H55:H64">G55*F55</f>
        <v>2455.2999999999997</v>
      </c>
      <c r="I55" s="174"/>
      <c r="J55" s="81"/>
      <c r="K55" s="81"/>
      <c r="L55" s="98"/>
    </row>
    <row r="56" spans="1:12" ht="12.75">
      <c r="A56" s="209"/>
      <c r="B56" s="410"/>
      <c r="C56" s="209"/>
      <c r="D56" s="2" t="s">
        <v>5</v>
      </c>
      <c r="E56" s="2" t="str">
        <f>'[1]Запчасти'!$B$268</f>
        <v>MZ690070</v>
      </c>
      <c r="F56" s="2">
        <v>1</v>
      </c>
      <c r="G56" s="2">
        <f>'[1]Запчасти'!$C$268</f>
        <v>483.1</v>
      </c>
      <c r="H56" s="35">
        <f t="shared" si="3"/>
        <v>483.1</v>
      </c>
      <c r="I56" s="104"/>
      <c r="J56" s="2"/>
      <c r="K56" s="2"/>
      <c r="L56" s="99"/>
    </row>
    <row r="57" spans="1:12" ht="12.75">
      <c r="A57" s="209"/>
      <c r="B57" s="410"/>
      <c r="C57" s="209"/>
      <c r="D57" s="2" t="s">
        <v>6</v>
      </c>
      <c r="E57" s="2" t="str">
        <f>'[1]Запчасти'!$B$273</f>
        <v>7803A005</v>
      </c>
      <c r="F57" s="2">
        <v>1</v>
      </c>
      <c r="G57" s="2">
        <f>'[1]Запчасти'!$C$273</f>
        <v>1108.84</v>
      </c>
      <c r="H57" s="35">
        <f t="shared" si="3"/>
        <v>1108.84</v>
      </c>
      <c r="I57" s="104"/>
      <c r="J57" s="2"/>
      <c r="K57" s="2"/>
      <c r="L57" s="99"/>
    </row>
    <row r="58" spans="1:12" ht="25.5">
      <c r="A58" s="209"/>
      <c r="B58" s="410"/>
      <c r="C58" s="209"/>
      <c r="D58" s="19" t="s">
        <v>39</v>
      </c>
      <c r="E58" s="4" t="str">
        <f>'[1]Запчасти'!$B$269</f>
        <v>MD050317</v>
      </c>
      <c r="F58" s="2">
        <v>1</v>
      </c>
      <c r="G58" s="4">
        <f>'[1]Запчасти'!$C$269</f>
        <v>46.31</v>
      </c>
      <c r="H58" s="35">
        <f t="shared" si="3"/>
        <v>46.31</v>
      </c>
      <c r="I58" s="104"/>
      <c r="J58" s="2"/>
      <c r="K58" s="2"/>
      <c r="L58" s="99"/>
    </row>
    <row r="59" spans="1:12" ht="38.25">
      <c r="A59" s="209"/>
      <c r="B59" s="410"/>
      <c r="C59" s="209"/>
      <c r="D59" s="21" t="s">
        <v>16</v>
      </c>
      <c r="E59" s="4" t="str">
        <f>'[1]Масла и технические жидкости'!$B$6</f>
        <v>Mobil DOT4</v>
      </c>
      <c r="F59" s="4">
        <v>1</v>
      </c>
      <c r="G59" s="46">
        <f>'[1]Масла и технические жидкости'!$C$6</f>
        <v>262.5</v>
      </c>
      <c r="H59" s="35">
        <f t="shared" si="3"/>
        <v>262.5</v>
      </c>
      <c r="I59" s="327" t="s">
        <v>68</v>
      </c>
      <c r="J59" s="237"/>
      <c r="K59" s="328"/>
      <c r="L59" s="99"/>
    </row>
    <row r="60" spans="1:12" ht="12.75">
      <c r="A60" s="209"/>
      <c r="B60" s="410"/>
      <c r="C60" s="209"/>
      <c r="D60" s="2" t="s">
        <v>17</v>
      </c>
      <c r="E60" s="2" t="str">
        <f>'[1]Запчасти'!$B$272</f>
        <v>MR968274</v>
      </c>
      <c r="F60" s="2">
        <v>1</v>
      </c>
      <c r="G60" s="4">
        <f>'[1]Запчасти'!$C$272</f>
        <v>1728.86</v>
      </c>
      <c r="H60" s="35">
        <f t="shared" si="3"/>
        <v>1728.86</v>
      </c>
      <c r="I60" s="175" t="s">
        <v>69</v>
      </c>
      <c r="J60" s="7" t="s">
        <v>70</v>
      </c>
      <c r="K60" s="143" t="s">
        <v>77</v>
      </c>
      <c r="L60" s="99"/>
    </row>
    <row r="61" spans="1:12" ht="25.5">
      <c r="A61" s="209"/>
      <c r="B61" s="410"/>
      <c r="C61" s="209"/>
      <c r="D61" s="21" t="s">
        <v>58</v>
      </c>
      <c r="E61" s="19" t="str">
        <f>'[1]Масла и технические жидкости'!$B$31</f>
        <v>Hypoid Gear Oil SAE 80 GL-5</v>
      </c>
      <c r="F61" s="2">
        <v>0.4</v>
      </c>
      <c r="G61" s="46">
        <f>'[1]Масла и технические жидкости'!$C$31</f>
        <v>831</v>
      </c>
      <c r="H61" s="35">
        <f t="shared" si="3"/>
        <v>332.40000000000003</v>
      </c>
      <c r="I61" s="175" t="s">
        <v>71</v>
      </c>
      <c r="J61" s="7" t="s">
        <v>72</v>
      </c>
      <c r="K61" s="7">
        <f>'[1]Запчасти'!$G$268</f>
        <v>7393.82</v>
      </c>
      <c r="L61" s="99"/>
    </row>
    <row r="62" spans="1:12" ht="12.75">
      <c r="A62" s="209"/>
      <c r="B62" s="410"/>
      <c r="C62" s="209"/>
      <c r="D62" s="139" t="s">
        <v>67</v>
      </c>
      <c r="E62" s="2" t="str">
        <f>'[1]Запчасти'!$B$288</f>
        <v>1145A034</v>
      </c>
      <c r="F62" s="2">
        <v>1</v>
      </c>
      <c r="G62" s="4">
        <f>'[1]Запчасти'!$C$288</f>
        <v>4265.95</v>
      </c>
      <c r="H62" s="35">
        <f t="shared" si="3"/>
        <v>4265.95</v>
      </c>
      <c r="I62" s="175" t="s">
        <v>73</v>
      </c>
      <c r="J62" s="7" t="s">
        <v>74</v>
      </c>
      <c r="K62" s="41">
        <f>'[1]Запчасти'!$G$269</f>
        <v>3882.53</v>
      </c>
      <c r="L62" s="99"/>
    </row>
    <row r="63" spans="1:12" ht="25.5">
      <c r="A63" s="209"/>
      <c r="B63" s="410"/>
      <c r="C63" s="209"/>
      <c r="D63" s="76" t="s">
        <v>62</v>
      </c>
      <c r="E63" s="4" t="str">
        <f>'[1]Запчасти'!$B$287</f>
        <v>1540A193</v>
      </c>
      <c r="F63" s="2">
        <v>1</v>
      </c>
      <c r="G63" s="4">
        <f>'[1]Запчасти'!$C$287</f>
        <v>643.1</v>
      </c>
      <c r="H63" s="35">
        <f t="shared" si="3"/>
        <v>643.1</v>
      </c>
      <c r="I63" s="176" t="s">
        <v>75</v>
      </c>
      <c r="J63" s="142" t="s">
        <v>76</v>
      </c>
      <c r="K63" s="41">
        <f>'[1]Запчасти'!$G$270</f>
        <v>2657.25</v>
      </c>
      <c r="L63" s="99"/>
    </row>
    <row r="64" spans="1:12" ht="25.5">
      <c r="A64" s="209"/>
      <c r="B64" s="410"/>
      <c r="C64" s="209"/>
      <c r="D64" s="140" t="s">
        <v>41</v>
      </c>
      <c r="E64" s="4" t="str">
        <f>'[1]Запчасти'!$B$285</f>
        <v>1035A714</v>
      </c>
      <c r="F64" s="2">
        <v>2</v>
      </c>
      <c r="G64" s="4">
        <f>'[1]Запчасти'!$C$285</f>
        <v>1214.2</v>
      </c>
      <c r="H64" s="35">
        <f t="shared" si="3"/>
        <v>2428.4</v>
      </c>
      <c r="I64" s="176" t="s">
        <v>9</v>
      </c>
      <c r="J64" s="142"/>
      <c r="K64" s="41">
        <f>K61+K62+K63</f>
        <v>13933.6</v>
      </c>
      <c r="L64" s="99"/>
    </row>
    <row r="65" spans="1:12" ht="13.5" thickBot="1">
      <c r="A65" s="209"/>
      <c r="B65" s="410"/>
      <c r="C65" s="209"/>
      <c r="D65" s="2"/>
      <c r="E65" s="2"/>
      <c r="F65" s="2"/>
      <c r="G65" s="2"/>
      <c r="H65" s="35">
        <v>0</v>
      </c>
      <c r="I65" s="104"/>
      <c r="J65" s="2"/>
      <c r="K65" s="2"/>
      <c r="L65" s="99"/>
    </row>
    <row r="66" spans="1:12" ht="14.25" thickBot="1" thickTop="1">
      <c r="A66" s="234"/>
      <c r="B66" s="321"/>
      <c r="C66" s="234"/>
      <c r="D66" s="9" t="s">
        <v>9</v>
      </c>
      <c r="E66" s="2"/>
      <c r="F66" s="2"/>
      <c r="G66" s="2"/>
      <c r="H66" s="36">
        <f>H55+H56+H57+H58+H59+H60+H61+H62+H63+H64</f>
        <v>13754.759999999998</v>
      </c>
      <c r="I66" s="105"/>
      <c r="J66" s="3"/>
      <c r="K66" s="3"/>
      <c r="L66" s="80"/>
    </row>
    <row r="67" spans="1:8" ht="14.25" customHeight="1" thickBot="1" thickTop="1">
      <c r="A67" s="189" t="s">
        <v>47</v>
      </c>
      <c r="B67" s="247" t="str">
        <f>B14</f>
        <v>2,0 2WD</v>
      </c>
      <c r="C67" s="12" t="s">
        <v>1</v>
      </c>
      <c r="D67" s="242"/>
      <c r="E67" s="242"/>
      <c r="F67" s="242"/>
      <c r="G67" s="242"/>
      <c r="H67" s="37">
        <f>H16+G3</f>
        <v>0</v>
      </c>
    </row>
    <row r="68" spans="1:8" ht="14.25" thickBot="1" thickTop="1">
      <c r="A68" s="190"/>
      <c r="B68" s="248"/>
      <c r="C68" s="13" t="s">
        <v>38</v>
      </c>
      <c r="D68" s="243"/>
      <c r="E68" s="243"/>
      <c r="F68" s="243"/>
      <c r="G68" s="243"/>
      <c r="H68" s="37">
        <f>H25+G4</f>
        <v>18750.409999999996</v>
      </c>
    </row>
    <row r="69" spans="1:8" ht="14.25" thickBot="1" thickTop="1">
      <c r="A69" s="190"/>
      <c r="B69" s="349" t="str">
        <f>B26</f>
        <v>2,0 4WD</v>
      </c>
      <c r="C69" s="13" t="s">
        <v>1</v>
      </c>
      <c r="D69" s="243"/>
      <c r="E69" s="243"/>
      <c r="F69" s="243"/>
      <c r="G69" s="352"/>
      <c r="H69" s="37">
        <f>H28+G5</f>
        <v>0</v>
      </c>
    </row>
    <row r="70" spans="1:8" ht="14.25" thickBot="1" thickTop="1">
      <c r="A70" s="190"/>
      <c r="B70" s="349"/>
      <c r="C70" s="13" t="s">
        <v>38</v>
      </c>
      <c r="D70" s="243"/>
      <c r="E70" s="243"/>
      <c r="F70" s="243"/>
      <c r="G70" s="352"/>
      <c r="H70" s="37">
        <f>H38+G6</f>
        <v>19641.409999999996</v>
      </c>
    </row>
    <row r="71" spans="1:8" ht="14.25" thickBot="1" thickTop="1">
      <c r="A71" s="190"/>
      <c r="B71" s="349" t="str">
        <f>B39</f>
        <v>2,4 4WD</v>
      </c>
      <c r="C71" s="64" t="s">
        <v>1</v>
      </c>
      <c r="D71" s="353"/>
      <c r="E71" s="353"/>
      <c r="F71" s="353"/>
      <c r="G71" s="353"/>
      <c r="H71" s="37">
        <f>H41+G7</f>
        <v>0</v>
      </c>
    </row>
    <row r="72" spans="1:8" ht="14.25" thickBot="1" thickTop="1">
      <c r="A72" s="190"/>
      <c r="B72" s="349"/>
      <c r="C72" s="13" t="s">
        <v>38</v>
      </c>
      <c r="D72" s="243"/>
      <c r="E72" s="243"/>
      <c r="F72" s="243"/>
      <c r="G72" s="243"/>
      <c r="H72" s="37">
        <f>H51+G8</f>
        <v>19812.71</v>
      </c>
    </row>
    <row r="73" spans="1:8" ht="14.25" thickBot="1" thickTop="1">
      <c r="A73" s="190"/>
      <c r="B73" s="324" t="s">
        <v>61</v>
      </c>
      <c r="C73" s="13"/>
      <c r="D73" s="56"/>
      <c r="E73" s="56"/>
      <c r="F73" s="56"/>
      <c r="G73" s="58"/>
      <c r="H73" s="37">
        <v>0</v>
      </c>
    </row>
    <row r="74" spans="1:8" ht="14.25" thickBot="1" thickTop="1">
      <c r="A74" s="190"/>
      <c r="B74" s="325"/>
      <c r="C74" s="186" t="s">
        <v>2</v>
      </c>
      <c r="D74" s="414"/>
      <c r="E74" s="414"/>
      <c r="F74" s="414"/>
      <c r="G74" s="415"/>
      <c r="H74" s="37">
        <f>G10+H66</f>
        <v>31629.96</v>
      </c>
    </row>
    <row r="75" spans="1:8" ht="14.25" thickBot="1" thickTop="1">
      <c r="A75" s="195" t="s">
        <v>79</v>
      </c>
      <c r="B75" s="420" t="s">
        <v>56</v>
      </c>
      <c r="C75" s="12" t="s">
        <v>1</v>
      </c>
      <c r="D75" s="153"/>
      <c r="E75" s="153"/>
      <c r="F75" s="153"/>
      <c r="G75" s="158"/>
      <c r="H75" s="108">
        <v>0</v>
      </c>
    </row>
    <row r="76" spans="1:8" ht="14.25" thickBot="1" thickTop="1">
      <c r="A76" s="255"/>
      <c r="B76" s="207"/>
      <c r="C76" s="13" t="s">
        <v>38</v>
      </c>
      <c r="D76" s="56"/>
      <c r="E76" s="56"/>
      <c r="F76" s="56"/>
      <c r="G76" s="58"/>
      <c r="H76" s="37">
        <f>G4+G12+H25</f>
        <v>20146.909999999996</v>
      </c>
    </row>
    <row r="77" spans="1:8" ht="14.25" thickBot="1" thickTop="1">
      <c r="A77" s="255"/>
      <c r="B77" s="193" t="s">
        <v>42</v>
      </c>
      <c r="C77" s="13" t="s">
        <v>1</v>
      </c>
      <c r="D77" s="56"/>
      <c r="E77" s="56"/>
      <c r="F77" s="56"/>
      <c r="G77" s="58"/>
      <c r="H77" s="37">
        <v>0</v>
      </c>
    </row>
    <row r="78" spans="1:8" ht="14.25" thickBot="1" thickTop="1">
      <c r="A78" s="255"/>
      <c r="B78" s="207"/>
      <c r="C78" s="13" t="s">
        <v>38</v>
      </c>
      <c r="D78" s="56"/>
      <c r="E78" s="56"/>
      <c r="F78" s="56"/>
      <c r="G78" s="56"/>
      <c r="H78" s="37">
        <f>G6+G12+H38</f>
        <v>21037.909999999996</v>
      </c>
    </row>
    <row r="79" spans="1:8" ht="14.25" thickBot="1" thickTop="1">
      <c r="A79" s="255"/>
      <c r="B79" s="324" t="s">
        <v>54</v>
      </c>
      <c r="C79" s="64" t="s">
        <v>1</v>
      </c>
      <c r="D79" s="56"/>
      <c r="E79" s="56"/>
      <c r="F79" s="56"/>
      <c r="G79" s="58"/>
      <c r="H79" s="37">
        <v>0</v>
      </c>
    </row>
    <row r="80" spans="1:8" ht="14.25" thickBot="1" thickTop="1">
      <c r="A80" s="255"/>
      <c r="B80" s="207"/>
      <c r="C80" s="13" t="s">
        <v>38</v>
      </c>
      <c r="D80" s="79"/>
      <c r="E80" s="79"/>
      <c r="F80" s="79"/>
      <c r="G80" s="79"/>
      <c r="H80" s="37">
        <f>G8+G12+H51</f>
        <v>21209.21</v>
      </c>
    </row>
    <row r="81" spans="1:8" ht="14.25" thickBot="1" thickTop="1">
      <c r="A81" s="255"/>
      <c r="B81" s="324" t="s">
        <v>61</v>
      </c>
      <c r="C81" s="13"/>
      <c r="D81" s="56"/>
      <c r="E81" s="56"/>
      <c r="F81" s="56"/>
      <c r="G81" s="58"/>
      <c r="H81" s="37">
        <v>0</v>
      </c>
    </row>
    <row r="82" spans="1:8" ht="14.25" thickBot="1" thickTop="1">
      <c r="A82" s="256"/>
      <c r="B82" s="325"/>
      <c r="C82" s="186" t="s">
        <v>2</v>
      </c>
      <c r="D82" s="57"/>
      <c r="E82" s="57"/>
      <c r="F82" s="57"/>
      <c r="G82" s="57"/>
      <c r="H82" s="37">
        <f>G10+G12+H66</f>
        <v>33026.46</v>
      </c>
    </row>
    <row r="83" spans="1:8" ht="13.5" customHeight="1" thickBot="1" thickTop="1">
      <c r="A83" s="195" t="s">
        <v>48</v>
      </c>
      <c r="B83" s="236" t="str">
        <f>B14</f>
        <v>2,0 2WD</v>
      </c>
      <c r="C83" s="14" t="s">
        <v>1</v>
      </c>
      <c r="D83" s="238"/>
      <c r="E83" s="238"/>
      <c r="F83" s="238"/>
      <c r="G83" s="238"/>
      <c r="H83" s="38">
        <v>0</v>
      </c>
    </row>
    <row r="84" spans="1:8" ht="14.25" thickBot="1" thickTop="1">
      <c r="A84" s="191"/>
      <c r="B84" s="237"/>
      <c r="C84" s="15" t="s">
        <v>38</v>
      </c>
      <c r="D84" s="235"/>
      <c r="E84" s="235"/>
      <c r="F84" s="235"/>
      <c r="G84" s="235"/>
      <c r="H84" s="38">
        <f>H68+G12</f>
        <v>20146.909999999996</v>
      </c>
    </row>
    <row r="85" spans="1:8" ht="14.25" thickBot="1" thickTop="1">
      <c r="A85" s="191"/>
      <c r="B85" s="239" t="str">
        <f>B26</f>
        <v>2,0 4WD</v>
      </c>
      <c r="C85" s="15" t="s">
        <v>1</v>
      </c>
      <c r="D85" s="235"/>
      <c r="E85" s="235"/>
      <c r="F85" s="235"/>
      <c r="G85" s="232"/>
      <c r="H85" s="38">
        <v>0</v>
      </c>
    </row>
    <row r="86" spans="1:8" ht="14.25" thickBot="1" thickTop="1">
      <c r="A86" s="191"/>
      <c r="B86" s="239"/>
      <c r="C86" s="15" t="s">
        <v>38</v>
      </c>
      <c r="D86" s="235"/>
      <c r="E86" s="235"/>
      <c r="F86" s="235"/>
      <c r="G86" s="232"/>
      <c r="H86" s="187">
        <f>H70+G12</f>
        <v>21037.909999999996</v>
      </c>
    </row>
    <row r="87" spans="1:8" ht="14.25" thickBot="1" thickTop="1">
      <c r="A87" s="278"/>
      <c r="B87" s="418" t="str">
        <f>B39</f>
        <v>2,4 4WD</v>
      </c>
      <c r="C87" s="60" t="s">
        <v>1</v>
      </c>
      <c r="D87" s="284"/>
      <c r="E87" s="284"/>
      <c r="F87" s="284"/>
      <c r="G87" s="285"/>
      <c r="H87" s="187">
        <v>0</v>
      </c>
    </row>
    <row r="88" spans="1:8" ht="14.25" thickBot="1" thickTop="1">
      <c r="A88" s="278"/>
      <c r="B88" s="418"/>
      <c r="C88" s="60" t="s">
        <v>38</v>
      </c>
      <c r="D88" s="284"/>
      <c r="E88" s="284"/>
      <c r="F88" s="284"/>
      <c r="G88" s="285"/>
      <c r="H88" s="187">
        <f>H72+G12</f>
        <v>21209.21</v>
      </c>
    </row>
    <row r="89" spans="1:8" ht="14.25" thickBot="1" thickTop="1">
      <c r="A89" s="191"/>
      <c r="B89" s="203" t="s">
        <v>61</v>
      </c>
      <c r="C89" s="9"/>
      <c r="D89" s="219"/>
      <c r="E89" s="219"/>
      <c r="F89" s="219"/>
      <c r="G89" s="220"/>
      <c r="H89" s="35">
        <v>0</v>
      </c>
    </row>
    <row r="90" spans="1:8" ht="14.25" thickBot="1" thickTop="1">
      <c r="A90" s="192"/>
      <c r="B90" s="194"/>
      <c r="C90" s="3" t="s">
        <v>2</v>
      </c>
      <c r="D90" s="221"/>
      <c r="E90" s="221"/>
      <c r="F90" s="221"/>
      <c r="G90" s="222"/>
      <c r="H90" s="36">
        <f>G10+G11+G12+H66+K64</f>
        <v>47797.96</v>
      </c>
    </row>
    <row r="91" ht="13.5" thickTop="1"/>
  </sheetData>
  <sheetProtection/>
  <mergeCells count="75">
    <mergeCell ref="A83:A90"/>
    <mergeCell ref="B89:B90"/>
    <mergeCell ref="D89:G89"/>
    <mergeCell ref="D90:G90"/>
    <mergeCell ref="B75:B76"/>
    <mergeCell ref="B77:B78"/>
    <mergeCell ref="B79:B80"/>
    <mergeCell ref="B81:B82"/>
    <mergeCell ref="A75:A82"/>
    <mergeCell ref="A3:A10"/>
    <mergeCell ref="G9:H9"/>
    <mergeCell ref="G10:H10"/>
    <mergeCell ref="A14:A66"/>
    <mergeCell ref="B52:B66"/>
    <mergeCell ref="C52:C54"/>
    <mergeCell ref="G6:H6"/>
    <mergeCell ref="E41:G41"/>
    <mergeCell ref="E2:F2"/>
    <mergeCell ref="E11:F11"/>
    <mergeCell ref="E12:F12"/>
    <mergeCell ref="B87:B88"/>
    <mergeCell ref="D87:G87"/>
    <mergeCell ref="D88:G88"/>
    <mergeCell ref="B83:B84"/>
    <mergeCell ref="D83:G83"/>
    <mergeCell ref="D84:G84"/>
    <mergeCell ref="E3:F10"/>
    <mergeCell ref="B85:B86"/>
    <mergeCell ref="D85:G85"/>
    <mergeCell ref="D86:G86"/>
    <mergeCell ref="B7:B8"/>
    <mergeCell ref="B39:B51"/>
    <mergeCell ref="C39:C41"/>
    <mergeCell ref="G7:H7"/>
    <mergeCell ref="B71:B72"/>
    <mergeCell ref="D71:G71"/>
    <mergeCell ref="D74:G74"/>
    <mergeCell ref="B5:B6"/>
    <mergeCell ref="C42:C51"/>
    <mergeCell ref="C29:C38"/>
    <mergeCell ref="B14:B25"/>
    <mergeCell ref="B26:B38"/>
    <mergeCell ref="C14:C16"/>
    <mergeCell ref="C17:C25"/>
    <mergeCell ref="C26:C28"/>
    <mergeCell ref="B9:B10"/>
    <mergeCell ref="A11:A12"/>
    <mergeCell ref="B12:C12"/>
    <mergeCell ref="C55:C66"/>
    <mergeCell ref="A67:A74"/>
    <mergeCell ref="D72:G72"/>
    <mergeCell ref="B67:B68"/>
    <mergeCell ref="B73:B74"/>
    <mergeCell ref="D67:G67"/>
    <mergeCell ref="B69:B70"/>
    <mergeCell ref="D69:G69"/>
    <mergeCell ref="D70:G70"/>
    <mergeCell ref="G11:H11"/>
    <mergeCell ref="G12:H12"/>
    <mergeCell ref="G4:H4"/>
    <mergeCell ref="E28:G28"/>
    <mergeCell ref="E38:G38"/>
    <mergeCell ref="E16:G16"/>
    <mergeCell ref="E25:G25"/>
    <mergeCell ref="E51:G51"/>
    <mergeCell ref="G5:H5"/>
    <mergeCell ref="D68:G68"/>
    <mergeCell ref="I59:K59"/>
    <mergeCell ref="G8:H8"/>
    <mergeCell ref="A1:C1"/>
    <mergeCell ref="D1:H1"/>
    <mergeCell ref="A2:C2"/>
    <mergeCell ref="B3:B4"/>
    <mergeCell ref="G2:H2"/>
    <mergeCell ref="G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66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0.375" style="1" customWidth="1"/>
    <col min="2" max="2" width="10.00390625" style="1" bestFit="1" customWidth="1"/>
    <col min="3" max="3" width="14.125" style="1" bestFit="1" customWidth="1"/>
    <col min="4" max="4" width="18.75390625" style="1" customWidth="1"/>
    <col min="5" max="5" width="23.75390625" style="1" customWidth="1"/>
    <col min="6" max="6" width="16.625" style="1" customWidth="1"/>
    <col min="7" max="7" width="14.125" style="34" customWidth="1"/>
    <col min="8" max="8" width="11.75390625" style="34" customWidth="1"/>
    <col min="9" max="16384" width="9.125" style="1" customWidth="1"/>
  </cols>
  <sheetData>
    <row r="1" spans="1:8" ht="17.25" thickBot="1" thickTop="1">
      <c r="A1" s="273" t="str">
        <f>ТО15000!A1</f>
        <v>Outlander RE</v>
      </c>
      <c r="B1" s="274"/>
      <c r="C1" s="274"/>
      <c r="D1" s="214" t="s">
        <v>35</v>
      </c>
      <c r="E1" s="214"/>
      <c r="F1" s="214"/>
      <c r="G1" s="215"/>
      <c r="H1" s="372"/>
    </row>
    <row r="2" spans="1:8" ht="15.75" thickTop="1">
      <c r="A2" s="199"/>
      <c r="B2" s="200"/>
      <c r="C2" s="200"/>
      <c r="D2" s="41" t="s">
        <v>12</v>
      </c>
      <c r="E2" s="211" t="s">
        <v>45</v>
      </c>
      <c r="F2" s="212"/>
      <c r="G2" s="217" t="s">
        <v>40</v>
      </c>
      <c r="H2" s="218"/>
    </row>
    <row r="3" spans="1:21" ht="12.75">
      <c r="A3" s="245" t="s">
        <v>37</v>
      </c>
      <c r="B3" s="275" t="str">
        <f>ТО270000!B3</f>
        <v>2,0 2WD</v>
      </c>
      <c r="C3" s="10"/>
      <c r="D3" s="7"/>
      <c r="E3" s="225">
        <f>ТО15000!E3</f>
        <v>2793</v>
      </c>
      <c r="F3" s="326"/>
      <c r="G3" s="223">
        <f>D3*E3</f>
        <v>0</v>
      </c>
      <c r="H3" s="23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91"/>
      <c r="B4" s="275"/>
      <c r="C4" s="10" t="s">
        <v>38</v>
      </c>
      <c r="D4" s="7">
        <v>1.6</v>
      </c>
      <c r="E4" s="227"/>
      <c r="F4" s="318"/>
      <c r="G4" s="223">
        <f>D4*E3</f>
        <v>4468.8</v>
      </c>
      <c r="H4" s="23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91"/>
      <c r="B5" s="276" t="str">
        <f>ТО270000!B5</f>
        <v>2,0 4WD</v>
      </c>
      <c r="C5" s="10"/>
      <c r="D5" s="7"/>
      <c r="E5" s="227"/>
      <c r="F5" s="318"/>
      <c r="G5" s="223">
        <f>D5*E3</f>
        <v>0</v>
      </c>
      <c r="H5" s="23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91"/>
      <c r="B6" s="276"/>
      <c r="C6" s="10" t="s">
        <v>38</v>
      </c>
      <c r="D6" s="7">
        <v>1.7</v>
      </c>
      <c r="E6" s="227"/>
      <c r="F6" s="318"/>
      <c r="G6" s="223">
        <f>D6*E3</f>
        <v>4748.099999999999</v>
      </c>
      <c r="H6" s="23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91"/>
      <c r="B7" s="276" t="str">
        <f>ТО270000!B7</f>
        <v>2,4 4WD</v>
      </c>
      <c r="C7" s="9"/>
      <c r="D7" s="41"/>
      <c r="E7" s="227"/>
      <c r="F7" s="318"/>
      <c r="G7" s="223">
        <f>D7*E3</f>
        <v>0</v>
      </c>
      <c r="H7" s="23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2.75">
      <c r="A8" s="191"/>
      <c r="B8" s="276"/>
      <c r="C8" s="7" t="s">
        <v>38</v>
      </c>
      <c r="D8" s="146">
        <v>1.7</v>
      </c>
      <c r="E8" s="227"/>
      <c r="F8" s="318"/>
      <c r="G8" s="265">
        <f>D8*E3</f>
        <v>4748.099999999999</v>
      </c>
      <c r="H8" s="26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>
      <c r="A9" s="191"/>
      <c r="B9" s="198" t="s">
        <v>61</v>
      </c>
      <c r="C9" s="7"/>
      <c r="D9" s="7"/>
      <c r="E9" s="227"/>
      <c r="F9" s="318"/>
      <c r="G9" s="265"/>
      <c r="H9" s="32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3.5" thickBot="1">
      <c r="A10" s="192"/>
      <c r="B10" s="339"/>
      <c r="C10" s="127" t="s">
        <v>2</v>
      </c>
      <c r="D10" s="127">
        <v>1.7</v>
      </c>
      <c r="E10" s="337"/>
      <c r="F10" s="320"/>
      <c r="G10" s="249">
        <f>E3*D10</f>
        <v>4748.099999999999</v>
      </c>
      <c r="H10" s="28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3.5" thickTop="1">
      <c r="A11" s="246" t="s">
        <v>11</v>
      </c>
      <c r="B11" s="215"/>
      <c r="C11" s="215"/>
      <c r="D11" s="2"/>
      <c r="E11" s="229"/>
      <c r="F11" s="228"/>
      <c r="G11" s="281"/>
      <c r="H11" s="22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6" customFormat="1" ht="13.5" thickBot="1">
      <c r="A12" s="197"/>
      <c r="B12" s="233" t="s">
        <v>10</v>
      </c>
      <c r="C12" s="221"/>
      <c r="D12" s="3">
        <f>ТО15000!D12</f>
        <v>0.5</v>
      </c>
      <c r="E12" s="233">
        <f>E3</f>
        <v>2793</v>
      </c>
      <c r="F12" s="231"/>
      <c r="G12" s="244">
        <f>D12*E12</f>
        <v>1396.5</v>
      </c>
      <c r="H12" s="222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8" ht="39" thickTop="1">
      <c r="A13" s="40"/>
      <c r="B13" s="29"/>
      <c r="C13" s="17"/>
      <c r="D13" s="17" t="s">
        <v>4</v>
      </c>
      <c r="E13" s="17" t="s">
        <v>7</v>
      </c>
      <c r="F13" s="17" t="s">
        <v>13</v>
      </c>
      <c r="G13" s="71" t="s">
        <v>8</v>
      </c>
      <c r="H13" s="70" t="s">
        <v>46</v>
      </c>
    </row>
    <row r="14" spans="1:8" ht="12.75">
      <c r="A14" s="191" t="s">
        <v>64</v>
      </c>
      <c r="B14" s="208" t="str">
        <f>B3</f>
        <v>2,0 2WD</v>
      </c>
      <c r="C14" s="209"/>
      <c r="D14" s="2"/>
      <c r="E14" s="2"/>
      <c r="F14" s="2"/>
      <c r="G14" s="44"/>
      <c r="H14" s="30">
        <f>F14*G14</f>
        <v>0</v>
      </c>
    </row>
    <row r="15" spans="1:8" ht="13.5" thickBot="1">
      <c r="A15" s="191"/>
      <c r="B15" s="209"/>
      <c r="C15" s="209"/>
      <c r="D15" s="2"/>
      <c r="E15" s="2"/>
      <c r="F15" s="2"/>
      <c r="G15" s="44"/>
      <c r="H15" s="30">
        <f>F15*G15</f>
        <v>0</v>
      </c>
    </row>
    <row r="16" spans="1:8" ht="14.25" thickBot="1" thickTop="1">
      <c r="A16" s="191"/>
      <c r="B16" s="209"/>
      <c r="C16" s="210"/>
      <c r="D16" s="9" t="s">
        <v>9</v>
      </c>
      <c r="E16" s="219"/>
      <c r="F16" s="219"/>
      <c r="G16" s="220"/>
      <c r="H16" s="31">
        <f>SUM(H14:H15)</f>
        <v>0</v>
      </c>
    </row>
    <row r="17" spans="1:8" ht="13.5" thickTop="1">
      <c r="A17" s="191"/>
      <c r="B17" s="209"/>
      <c r="C17" s="208" t="s">
        <v>38</v>
      </c>
      <c r="D17" s="2" t="s">
        <v>3</v>
      </c>
      <c r="E17" s="8" t="s">
        <v>57</v>
      </c>
      <c r="F17" s="8">
        <v>4.3</v>
      </c>
      <c r="G17" s="45">
        <f>'[1]Масла и технические жидкости'!$C$27</f>
        <v>571</v>
      </c>
      <c r="H17" s="30">
        <f>F17*G17</f>
        <v>2455.2999999999997</v>
      </c>
    </row>
    <row r="18" spans="1:8" ht="12.75">
      <c r="A18" s="191"/>
      <c r="B18" s="209"/>
      <c r="C18" s="209"/>
      <c r="D18" s="2" t="s">
        <v>5</v>
      </c>
      <c r="E18" s="2" t="str">
        <f>'[1]Запчасти'!$B$268</f>
        <v>MZ690070</v>
      </c>
      <c r="F18" s="2">
        <v>1</v>
      </c>
      <c r="G18" s="44">
        <f>'[1]Запчасти'!$C$268</f>
        <v>483.1</v>
      </c>
      <c r="H18" s="30">
        <f aca="true" t="shared" si="0" ref="H18:H24">F18*G18</f>
        <v>483.1</v>
      </c>
    </row>
    <row r="19" spans="1:8" ht="12.75">
      <c r="A19" s="191"/>
      <c r="B19" s="209"/>
      <c r="C19" s="209"/>
      <c r="D19" s="2" t="s">
        <v>6</v>
      </c>
      <c r="E19" s="2" t="str">
        <f>'[1]Запчасти'!$B$273</f>
        <v>7803A005</v>
      </c>
      <c r="F19" s="2">
        <v>1</v>
      </c>
      <c r="G19" s="44">
        <f>'[1]Запчасти'!$C$273</f>
        <v>1108.84</v>
      </c>
      <c r="H19" s="30">
        <f t="shared" si="0"/>
        <v>1108.84</v>
      </c>
    </row>
    <row r="20" spans="1:8" ht="25.5">
      <c r="A20" s="191"/>
      <c r="B20" s="209"/>
      <c r="C20" s="209"/>
      <c r="D20" s="19" t="s">
        <v>39</v>
      </c>
      <c r="E20" s="4" t="str">
        <f>'[1]Запчасти'!$B$269</f>
        <v>MD050317</v>
      </c>
      <c r="F20" s="4">
        <v>1</v>
      </c>
      <c r="G20" s="46">
        <f>'[1]Запчасти'!$C$269</f>
        <v>46.31</v>
      </c>
      <c r="H20" s="35">
        <f t="shared" si="0"/>
        <v>46.31</v>
      </c>
    </row>
    <row r="21" spans="1:8" ht="13.5" thickBot="1">
      <c r="A21" s="191"/>
      <c r="B21" s="209"/>
      <c r="C21" s="209"/>
      <c r="D21" s="2"/>
      <c r="E21" s="2"/>
      <c r="F21" s="2"/>
      <c r="G21" s="44"/>
      <c r="H21" s="30">
        <f t="shared" si="0"/>
        <v>0</v>
      </c>
    </row>
    <row r="22" spans="1:8" ht="14.25" thickBot="1" thickTop="1">
      <c r="A22" s="191"/>
      <c r="B22" s="234"/>
      <c r="C22" s="210"/>
      <c r="D22" s="3"/>
      <c r="E22" s="221"/>
      <c r="F22" s="221"/>
      <c r="G22" s="222"/>
      <c r="H22" s="31">
        <f>SUM(H17:H21)</f>
        <v>4093.5499999999997</v>
      </c>
    </row>
    <row r="23" spans="1:8" ht="13.5" thickTop="1">
      <c r="A23" s="191"/>
      <c r="B23" s="240" t="str">
        <f>B5</f>
        <v>2,0 4WD</v>
      </c>
      <c r="C23" s="209"/>
      <c r="D23" s="2"/>
      <c r="E23" s="2"/>
      <c r="F23" s="2"/>
      <c r="G23" s="44"/>
      <c r="H23" s="30">
        <f t="shared" si="0"/>
        <v>0</v>
      </c>
    </row>
    <row r="24" spans="1:8" ht="13.5" thickBot="1">
      <c r="A24" s="191"/>
      <c r="B24" s="240"/>
      <c r="C24" s="209"/>
      <c r="D24" s="2"/>
      <c r="E24" s="2"/>
      <c r="F24" s="2"/>
      <c r="G24" s="44"/>
      <c r="H24" s="30">
        <f t="shared" si="0"/>
        <v>0</v>
      </c>
    </row>
    <row r="25" spans="1:8" ht="14.25" thickBot="1" thickTop="1">
      <c r="A25" s="191"/>
      <c r="B25" s="240"/>
      <c r="C25" s="210"/>
      <c r="D25" s="9"/>
      <c r="E25" s="219"/>
      <c r="F25" s="219"/>
      <c r="G25" s="220"/>
      <c r="H25" s="31">
        <f>SUM(H23:H24)</f>
        <v>0</v>
      </c>
    </row>
    <row r="26" spans="1:8" ht="13.5" thickTop="1">
      <c r="A26" s="191"/>
      <c r="B26" s="240"/>
      <c r="C26" s="208" t="s">
        <v>38</v>
      </c>
      <c r="D26" s="2" t="s">
        <v>3</v>
      </c>
      <c r="E26" s="8" t="s">
        <v>57</v>
      </c>
      <c r="F26" s="8">
        <v>4.3</v>
      </c>
      <c r="G26" s="45">
        <f>'[1]Масла и технические жидкости'!$C$27</f>
        <v>571</v>
      </c>
      <c r="H26" s="30">
        <f>G26*F26</f>
        <v>2455.2999999999997</v>
      </c>
    </row>
    <row r="27" spans="1:8" ht="12.75">
      <c r="A27" s="191"/>
      <c r="B27" s="240"/>
      <c r="C27" s="209"/>
      <c r="D27" s="2" t="s">
        <v>5</v>
      </c>
      <c r="E27" s="2" t="str">
        <f>'[1]Запчасти'!$B$268</f>
        <v>MZ690070</v>
      </c>
      <c r="F27" s="2">
        <v>1</v>
      </c>
      <c r="G27" s="48">
        <f>'[1]Запчасти'!$C$268</f>
        <v>483.1</v>
      </c>
      <c r="H27" s="30">
        <f>G27*F27</f>
        <v>483.1</v>
      </c>
    </row>
    <row r="28" spans="1:8" ht="12.75">
      <c r="A28" s="191"/>
      <c r="B28" s="240"/>
      <c r="C28" s="209"/>
      <c r="D28" s="2" t="s">
        <v>6</v>
      </c>
      <c r="E28" s="2" t="str">
        <f>'[1]Запчасти'!$B$273</f>
        <v>7803A005</v>
      </c>
      <c r="F28" s="2">
        <v>1</v>
      </c>
      <c r="G28" s="44">
        <f>'[1]Запчасти'!$C$273</f>
        <v>1108.84</v>
      </c>
      <c r="H28" s="30">
        <f>G28*F28</f>
        <v>1108.84</v>
      </c>
    </row>
    <row r="29" spans="1:8" ht="25.5">
      <c r="A29" s="191"/>
      <c r="B29" s="240"/>
      <c r="C29" s="209"/>
      <c r="D29" s="19" t="s">
        <v>39</v>
      </c>
      <c r="E29" s="4" t="str">
        <f>'[1]Запчасти'!$B$269</f>
        <v>MD050317</v>
      </c>
      <c r="F29" s="4">
        <v>1</v>
      </c>
      <c r="G29" s="46">
        <f>'[1]Запчасти'!$C$269</f>
        <v>46.31</v>
      </c>
      <c r="H29" s="35">
        <f>G29*F29</f>
        <v>46.31</v>
      </c>
    </row>
    <row r="30" spans="1:8" ht="13.5" thickBot="1">
      <c r="A30" s="191"/>
      <c r="B30" s="240"/>
      <c r="C30" s="209"/>
      <c r="D30" s="2"/>
      <c r="E30" s="2"/>
      <c r="F30" s="2"/>
      <c r="G30" s="44"/>
      <c r="H30" s="30">
        <f>G30*F30</f>
        <v>0</v>
      </c>
    </row>
    <row r="31" spans="1:8" ht="14.25" thickBot="1" thickTop="1">
      <c r="A31" s="191"/>
      <c r="B31" s="241"/>
      <c r="C31" s="210"/>
      <c r="D31" s="3" t="s">
        <v>9</v>
      </c>
      <c r="E31" s="221"/>
      <c r="F31" s="221"/>
      <c r="G31" s="222"/>
      <c r="H31" s="31">
        <f>SUM(H26:H30)</f>
        <v>4093.5499999999997</v>
      </c>
    </row>
    <row r="32" spans="1:8" ht="13.5" thickTop="1">
      <c r="A32" s="191"/>
      <c r="B32" s="240" t="str">
        <f>B7</f>
        <v>2,4 4WD</v>
      </c>
      <c r="C32" s="209"/>
      <c r="D32" s="2"/>
      <c r="E32" s="2"/>
      <c r="F32" s="2"/>
      <c r="G32" s="44"/>
      <c r="H32" s="30">
        <f>F32*G32</f>
        <v>0</v>
      </c>
    </row>
    <row r="33" spans="1:8" ht="13.5" thickBot="1">
      <c r="A33" s="191"/>
      <c r="B33" s="240"/>
      <c r="C33" s="209"/>
      <c r="D33" s="2"/>
      <c r="E33" s="2"/>
      <c r="F33" s="2"/>
      <c r="G33" s="44"/>
      <c r="H33" s="30">
        <f>F33*G33</f>
        <v>0</v>
      </c>
    </row>
    <row r="34" spans="1:8" ht="14.25" thickBot="1" thickTop="1">
      <c r="A34" s="191"/>
      <c r="B34" s="240"/>
      <c r="C34" s="210"/>
      <c r="D34" s="9"/>
      <c r="E34" s="219"/>
      <c r="F34" s="219"/>
      <c r="G34" s="220"/>
      <c r="H34" s="31">
        <f>SUM(H32:H33)</f>
        <v>0</v>
      </c>
    </row>
    <row r="35" spans="1:8" ht="13.5" thickTop="1">
      <c r="A35" s="191"/>
      <c r="B35" s="240"/>
      <c r="C35" s="209" t="s">
        <v>38</v>
      </c>
      <c r="D35" s="2" t="s">
        <v>3</v>
      </c>
      <c r="E35" s="8" t="s">
        <v>57</v>
      </c>
      <c r="F35" s="8">
        <v>4.6</v>
      </c>
      <c r="G35" s="45">
        <f>'[1]Масла и технические жидкости'!$C$27</f>
        <v>571</v>
      </c>
      <c r="H35" s="30">
        <f>G35*F35</f>
        <v>2626.6</v>
      </c>
    </row>
    <row r="36" spans="1:8" ht="12.75">
      <c r="A36" s="191"/>
      <c r="B36" s="240"/>
      <c r="C36" s="209"/>
      <c r="D36" s="2" t="s">
        <v>5</v>
      </c>
      <c r="E36" s="2" t="str">
        <f>'[1]Запчасти'!$B$268</f>
        <v>MZ690070</v>
      </c>
      <c r="F36" s="2">
        <v>1</v>
      </c>
      <c r="G36" s="48">
        <f>'[1]Запчасти'!$C$268</f>
        <v>483.1</v>
      </c>
      <c r="H36" s="30">
        <f>G36*F36</f>
        <v>483.1</v>
      </c>
    </row>
    <row r="37" spans="1:8" ht="12.75">
      <c r="A37" s="191"/>
      <c r="B37" s="240"/>
      <c r="C37" s="209"/>
      <c r="D37" s="2" t="s">
        <v>6</v>
      </c>
      <c r="E37" s="2" t="str">
        <f>'[1]Запчасти'!$B$273</f>
        <v>7803A005</v>
      </c>
      <c r="F37" s="2">
        <v>1</v>
      </c>
      <c r="G37" s="44">
        <f>'[1]Запчасти'!$C$273</f>
        <v>1108.84</v>
      </c>
      <c r="H37" s="30">
        <f>G37*F37</f>
        <v>1108.84</v>
      </c>
    </row>
    <row r="38" spans="1:8" ht="25.5">
      <c r="A38" s="191"/>
      <c r="B38" s="240"/>
      <c r="C38" s="209"/>
      <c r="D38" s="19" t="s">
        <v>39</v>
      </c>
      <c r="E38" s="4" t="str">
        <f>'[1]Запчасти'!$B$269</f>
        <v>MD050317</v>
      </c>
      <c r="F38" s="4">
        <v>1</v>
      </c>
      <c r="G38" s="46">
        <f>'[1]Запчасти'!$C$269</f>
        <v>46.31</v>
      </c>
      <c r="H38" s="35">
        <f>G38*F38</f>
        <v>46.31</v>
      </c>
    </row>
    <row r="39" spans="1:8" ht="13.5" thickBot="1">
      <c r="A39" s="191"/>
      <c r="B39" s="240"/>
      <c r="C39" s="209"/>
      <c r="D39" s="2"/>
      <c r="E39" s="2"/>
      <c r="F39" s="2"/>
      <c r="G39" s="44"/>
      <c r="H39" s="30">
        <f>G39*F39</f>
        <v>0</v>
      </c>
    </row>
    <row r="40" spans="1:8" ht="14.25" thickBot="1" thickTop="1">
      <c r="A40" s="191"/>
      <c r="B40" s="241"/>
      <c r="C40" s="234"/>
      <c r="D40" s="2" t="s">
        <v>9</v>
      </c>
      <c r="E40" s="221"/>
      <c r="F40" s="221"/>
      <c r="G40" s="222"/>
      <c r="H40" s="159">
        <f>SUM(H35:H39)</f>
        <v>4264.85</v>
      </c>
    </row>
    <row r="41" spans="1:8" ht="13.5" thickTop="1">
      <c r="A41" s="191"/>
      <c r="B41" s="251" t="s">
        <v>61</v>
      </c>
      <c r="C41" s="323"/>
      <c r="D41" s="174"/>
      <c r="E41" s="2"/>
      <c r="F41" s="2"/>
      <c r="G41" s="2"/>
      <c r="H41" s="160">
        <f>F41*G41</f>
        <v>0</v>
      </c>
    </row>
    <row r="42" spans="1:8" ht="13.5" thickBot="1">
      <c r="A42" s="191"/>
      <c r="B42" s="259"/>
      <c r="C42" s="209"/>
      <c r="D42" s="2"/>
      <c r="E42" s="2"/>
      <c r="F42" s="2"/>
      <c r="G42" s="2"/>
      <c r="H42" s="30">
        <f>F42*G42</f>
        <v>0</v>
      </c>
    </row>
    <row r="43" spans="1:8" ht="14.25" thickBot="1" thickTop="1">
      <c r="A43" s="191"/>
      <c r="B43" s="259"/>
      <c r="C43" s="210"/>
      <c r="D43" s="9"/>
      <c r="E43" s="9"/>
      <c r="F43" s="9"/>
      <c r="G43" s="9"/>
      <c r="H43" s="31">
        <f>SUM(H41:H42)</f>
        <v>0</v>
      </c>
    </row>
    <row r="44" spans="1:8" ht="13.5" thickTop="1">
      <c r="A44" s="191"/>
      <c r="B44" s="259"/>
      <c r="C44" s="209" t="s">
        <v>2</v>
      </c>
      <c r="D44" s="2" t="s">
        <v>3</v>
      </c>
      <c r="E44" s="2" t="str">
        <f>'[1]Масла и технические жидкости'!$B$27</f>
        <v>Oil 0W30 </v>
      </c>
      <c r="F44" s="2">
        <v>4.3</v>
      </c>
      <c r="G44" s="44">
        <f>'[1]Масла и технические жидкости'!$C$27</f>
        <v>571</v>
      </c>
      <c r="H44" s="160">
        <f>G44*F44</f>
        <v>2455.2999999999997</v>
      </c>
    </row>
    <row r="45" spans="1:8" ht="12.75">
      <c r="A45" s="191"/>
      <c r="B45" s="259"/>
      <c r="C45" s="209"/>
      <c r="D45" s="2" t="s">
        <v>5</v>
      </c>
      <c r="E45" s="2" t="str">
        <f>'[1]Запчасти'!$B$268</f>
        <v>MZ690070</v>
      </c>
      <c r="F45" s="2">
        <v>1</v>
      </c>
      <c r="G45" s="2">
        <f>'[1]Запчасти'!$C$268</f>
        <v>483.1</v>
      </c>
      <c r="H45" s="30">
        <f>G45*F45</f>
        <v>483.1</v>
      </c>
    </row>
    <row r="46" spans="1:8" ht="12.75">
      <c r="A46" s="191"/>
      <c r="B46" s="259"/>
      <c r="C46" s="209"/>
      <c r="D46" s="2" t="s">
        <v>6</v>
      </c>
      <c r="E46" s="2" t="str">
        <f>'[1]Запчасти'!$B$273</f>
        <v>7803A005</v>
      </c>
      <c r="F46" s="2">
        <v>1</v>
      </c>
      <c r="G46" s="2">
        <f>'[1]Запчасти'!$C$273</f>
        <v>1108.84</v>
      </c>
      <c r="H46" s="30">
        <f>G46*F46</f>
        <v>1108.84</v>
      </c>
    </row>
    <row r="47" spans="1:8" ht="25.5">
      <c r="A47" s="191"/>
      <c r="B47" s="259"/>
      <c r="C47" s="209"/>
      <c r="D47" s="19" t="s">
        <v>39</v>
      </c>
      <c r="E47" s="4" t="str">
        <f>'[1]Запчасти'!$B$269</f>
        <v>MD050317</v>
      </c>
      <c r="F47" s="4">
        <v>1</v>
      </c>
      <c r="G47" s="4">
        <f>'[1]Запчасти'!$C$269</f>
        <v>46.31</v>
      </c>
      <c r="H47" s="35">
        <f>G47*F47</f>
        <v>46.31</v>
      </c>
    </row>
    <row r="48" spans="1:8" ht="13.5" thickBot="1">
      <c r="A48" s="191"/>
      <c r="B48" s="259"/>
      <c r="C48" s="209"/>
      <c r="D48" s="2"/>
      <c r="E48" s="2"/>
      <c r="F48" s="2"/>
      <c r="G48" s="2"/>
      <c r="H48" s="126">
        <v>0</v>
      </c>
    </row>
    <row r="49" spans="1:9" ht="14.25" thickBot="1" thickTop="1">
      <c r="A49" s="192"/>
      <c r="B49" s="272"/>
      <c r="C49" s="234"/>
      <c r="D49" s="9" t="s">
        <v>9</v>
      </c>
      <c r="E49" s="2"/>
      <c r="F49" s="2"/>
      <c r="G49" s="2"/>
      <c r="H49" s="31">
        <f>H44+H45+H46+H47</f>
        <v>4093.5499999999997</v>
      </c>
      <c r="I49" s="104"/>
    </row>
    <row r="50" spans="1:8" ht="14.25" customHeight="1" thickBot="1" thickTop="1">
      <c r="A50" s="189" t="s">
        <v>47</v>
      </c>
      <c r="B50" s="247" t="str">
        <f>B14</f>
        <v>2,0 2WD</v>
      </c>
      <c r="C50" s="12" t="s">
        <v>1</v>
      </c>
      <c r="D50" s="242"/>
      <c r="E50" s="242"/>
      <c r="F50" s="242"/>
      <c r="G50" s="242"/>
      <c r="H50" s="172">
        <f>H16+G3</f>
        <v>0</v>
      </c>
    </row>
    <row r="51" spans="1:8" ht="14.25" thickBot="1" thickTop="1">
      <c r="A51" s="190"/>
      <c r="B51" s="248"/>
      <c r="C51" s="13" t="s">
        <v>38</v>
      </c>
      <c r="D51" s="243"/>
      <c r="E51" s="243"/>
      <c r="F51" s="243"/>
      <c r="G51" s="243"/>
      <c r="H51" s="32">
        <f>H22+G4</f>
        <v>8562.35</v>
      </c>
    </row>
    <row r="52" spans="1:10" ht="14.25" thickBot="1" thickTop="1">
      <c r="A52" s="190"/>
      <c r="B52" s="349" t="str">
        <f>B23</f>
        <v>2,0 4WD</v>
      </c>
      <c r="C52" s="13" t="s">
        <v>1</v>
      </c>
      <c r="D52" s="243"/>
      <c r="E52" s="243"/>
      <c r="F52" s="243"/>
      <c r="G52" s="352"/>
      <c r="H52" s="32">
        <f>H25+G5</f>
        <v>0</v>
      </c>
      <c r="J52" s="2"/>
    </row>
    <row r="53" spans="1:8" ht="14.25" thickBot="1" thickTop="1">
      <c r="A53" s="190"/>
      <c r="B53" s="349"/>
      <c r="C53" s="13" t="s">
        <v>38</v>
      </c>
      <c r="D53" s="243"/>
      <c r="E53" s="243"/>
      <c r="F53" s="243"/>
      <c r="G53" s="352"/>
      <c r="H53" s="32">
        <f>H31+G6</f>
        <v>8841.65</v>
      </c>
    </row>
    <row r="54" spans="1:8" ht="14.25" thickBot="1" thickTop="1">
      <c r="A54" s="190"/>
      <c r="B54" s="349" t="str">
        <f>B32</f>
        <v>2,4 4WD</v>
      </c>
      <c r="C54" s="64" t="s">
        <v>1</v>
      </c>
      <c r="D54" s="353"/>
      <c r="E54" s="353"/>
      <c r="F54" s="353"/>
      <c r="G54" s="353"/>
      <c r="H54" s="32">
        <f>H34+G7</f>
        <v>0</v>
      </c>
    </row>
    <row r="55" spans="1:8" ht="14.25" thickBot="1" thickTop="1">
      <c r="A55" s="190"/>
      <c r="B55" s="349"/>
      <c r="C55" s="13" t="s">
        <v>38</v>
      </c>
      <c r="D55" s="243"/>
      <c r="E55" s="243"/>
      <c r="F55" s="243"/>
      <c r="G55" s="243"/>
      <c r="H55" s="32">
        <f>H40+G8</f>
        <v>9012.95</v>
      </c>
    </row>
    <row r="56" spans="1:8" ht="14.25" thickBot="1" thickTop="1">
      <c r="A56" s="190"/>
      <c r="B56" s="324" t="s">
        <v>61</v>
      </c>
      <c r="C56" s="13"/>
      <c r="D56" s="243"/>
      <c r="E56" s="243"/>
      <c r="F56" s="243"/>
      <c r="G56" s="352"/>
      <c r="H56" s="32">
        <v>0</v>
      </c>
    </row>
    <row r="57" spans="1:8" ht="14.25" thickBot="1" thickTop="1">
      <c r="A57" s="294"/>
      <c r="B57" s="325"/>
      <c r="C57" s="61" t="s">
        <v>2</v>
      </c>
      <c r="D57" s="355"/>
      <c r="E57" s="355"/>
      <c r="F57" s="355"/>
      <c r="G57" s="356"/>
      <c r="H57" s="32">
        <f>G10+H49</f>
        <v>8841.65</v>
      </c>
    </row>
    <row r="58" spans="1:8" ht="13.5" customHeight="1" thickBot="1" thickTop="1">
      <c r="A58" s="301" t="s">
        <v>48</v>
      </c>
      <c r="B58" s="236" t="str">
        <f>B14</f>
        <v>2,0 2WD</v>
      </c>
      <c r="C58" s="14" t="s">
        <v>1</v>
      </c>
      <c r="D58" s="238"/>
      <c r="E58" s="238"/>
      <c r="F58" s="238"/>
      <c r="G58" s="238"/>
      <c r="H58" s="33">
        <v>0</v>
      </c>
    </row>
    <row r="59" spans="1:8" ht="14.25" thickBot="1" thickTop="1">
      <c r="A59" s="302"/>
      <c r="B59" s="237"/>
      <c r="C59" s="15" t="s">
        <v>38</v>
      </c>
      <c r="D59" s="235"/>
      <c r="E59" s="235"/>
      <c r="F59" s="235"/>
      <c r="G59" s="235"/>
      <c r="H59" s="33">
        <f>H51+G12</f>
        <v>9958.85</v>
      </c>
    </row>
    <row r="60" spans="1:8" ht="14.25" thickBot="1" thickTop="1">
      <c r="A60" s="302"/>
      <c r="B60" s="239" t="str">
        <f>B23</f>
        <v>2,0 4WD</v>
      </c>
      <c r="C60" s="15" t="s">
        <v>1</v>
      </c>
      <c r="D60" s="235"/>
      <c r="E60" s="235"/>
      <c r="F60" s="235"/>
      <c r="G60" s="232"/>
      <c r="H60" s="33">
        <v>0</v>
      </c>
    </row>
    <row r="61" spans="1:8" ht="14.25" thickBot="1" thickTop="1">
      <c r="A61" s="302"/>
      <c r="B61" s="239"/>
      <c r="C61" s="15" t="s">
        <v>38</v>
      </c>
      <c r="D61" s="235"/>
      <c r="E61" s="235"/>
      <c r="F61" s="235"/>
      <c r="G61" s="232"/>
      <c r="H61" s="33">
        <f>H53+G12</f>
        <v>10238.15</v>
      </c>
    </row>
    <row r="62" spans="1:8" ht="14.25" thickBot="1" thickTop="1">
      <c r="A62" s="302"/>
      <c r="B62" s="421" t="str">
        <f>B32</f>
        <v>2,4 4WD</v>
      </c>
      <c r="C62" s="65" t="s">
        <v>1</v>
      </c>
      <c r="D62" s="346"/>
      <c r="E62" s="346"/>
      <c r="F62" s="346"/>
      <c r="G62" s="346"/>
      <c r="H62" s="33">
        <v>0</v>
      </c>
    </row>
    <row r="63" spans="1:8" ht="14.25" thickBot="1" thickTop="1">
      <c r="A63" s="302"/>
      <c r="B63" s="421"/>
      <c r="C63" s="60" t="s">
        <v>38</v>
      </c>
      <c r="D63" s="284"/>
      <c r="E63" s="284"/>
      <c r="F63" s="284"/>
      <c r="G63" s="284"/>
      <c r="H63" s="33">
        <f>H55+G12</f>
        <v>10409.45</v>
      </c>
    </row>
    <row r="64" spans="1:8" ht="14.25" thickBot="1" thickTop="1">
      <c r="A64" s="302"/>
      <c r="B64" s="203" t="s">
        <v>61</v>
      </c>
      <c r="C64" s="10"/>
      <c r="D64" s="235"/>
      <c r="E64" s="235"/>
      <c r="F64" s="235"/>
      <c r="G64" s="232"/>
      <c r="H64" s="160">
        <v>0</v>
      </c>
    </row>
    <row r="65" spans="1:8" ht="14.25" thickBot="1" thickTop="1">
      <c r="A65" s="303"/>
      <c r="B65" s="194"/>
      <c r="C65" s="3" t="s">
        <v>2</v>
      </c>
      <c r="D65" s="221"/>
      <c r="E65" s="221"/>
      <c r="F65" s="221"/>
      <c r="G65" s="222"/>
      <c r="H65" s="31">
        <f>G10+G12+H49</f>
        <v>10238.15</v>
      </c>
    </row>
    <row r="66" ht="13.5" thickTop="1">
      <c r="B66" s="81"/>
    </row>
  </sheetData>
  <sheetProtection/>
  <mergeCells count="71">
    <mergeCell ref="D59:G59"/>
    <mergeCell ref="B60:B61"/>
    <mergeCell ref="D60:G60"/>
    <mergeCell ref="D61:G61"/>
    <mergeCell ref="B58:B59"/>
    <mergeCell ref="B7:B8"/>
    <mergeCell ref="B32:B40"/>
    <mergeCell ref="B52:B53"/>
    <mergeCell ref="A11:A12"/>
    <mergeCell ref="B11:C11"/>
    <mergeCell ref="B23:B31"/>
    <mergeCell ref="A3:A10"/>
    <mergeCell ref="B9:B10"/>
    <mergeCell ref="A50:A57"/>
    <mergeCell ref="B56:B57"/>
    <mergeCell ref="E34:G34"/>
    <mergeCell ref="C35:C40"/>
    <mergeCell ref="E40:G40"/>
    <mergeCell ref="B54:B55"/>
    <mergeCell ref="D53:G53"/>
    <mergeCell ref="B50:B51"/>
    <mergeCell ref="D55:G55"/>
    <mergeCell ref="C23:C25"/>
    <mergeCell ref="E25:G25"/>
    <mergeCell ref="C26:C31"/>
    <mergeCell ref="E31:G31"/>
    <mergeCell ref="D50:G50"/>
    <mergeCell ref="D51:G51"/>
    <mergeCell ref="D52:G52"/>
    <mergeCell ref="D54:G54"/>
    <mergeCell ref="C32:C34"/>
    <mergeCell ref="E2:F2"/>
    <mergeCell ref="B14:B22"/>
    <mergeCell ref="C14:C16"/>
    <mergeCell ref="G5:H5"/>
    <mergeCell ref="G6:H6"/>
    <mergeCell ref="G7:H7"/>
    <mergeCell ref="G8:H8"/>
    <mergeCell ref="E16:G16"/>
    <mergeCell ref="C17:C22"/>
    <mergeCell ref="E22:G22"/>
    <mergeCell ref="G2:H2"/>
    <mergeCell ref="G3:H3"/>
    <mergeCell ref="E11:F11"/>
    <mergeCell ref="E12:F12"/>
    <mergeCell ref="A1:C1"/>
    <mergeCell ref="D1:H1"/>
    <mergeCell ref="A2:C2"/>
    <mergeCell ref="B12:C12"/>
    <mergeCell ref="B3:B4"/>
    <mergeCell ref="B5:B6"/>
    <mergeCell ref="E3:F10"/>
    <mergeCell ref="G9:H9"/>
    <mergeCell ref="G10:H10"/>
    <mergeCell ref="A14:A49"/>
    <mergeCell ref="C44:C49"/>
    <mergeCell ref="B41:B49"/>
    <mergeCell ref="C41:C43"/>
    <mergeCell ref="G12:H12"/>
    <mergeCell ref="G4:H4"/>
    <mergeCell ref="G11:H11"/>
    <mergeCell ref="D56:G56"/>
    <mergeCell ref="D57:G57"/>
    <mergeCell ref="A58:A65"/>
    <mergeCell ref="B64:B65"/>
    <mergeCell ref="D64:G64"/>
    <mergeCell ref="D65:G65"/>
    <mergeCell ref="B62:B63"/>
    <mergeCell ref="D62:G62"/>
    <mergeCell ref="D63:G63"/>
    <mergeCell ref="D58:G5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3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0.375" style="1" customWidth="1"/>
    <col min="2" max="2" width="10.00390625" style="1" bestFit="1" customWidth="1"/>
    <col min="3" max="3" width="14.125" style="1" bestFit="1" customWidth="1"/>
    <col min="4" max="4" width="21.25390625" style="78" customWidth="1"/>
    <col min="5" max="5" width="23.75390625" style="6" customWidth="1"/>
    <col min="6" max="6" width="16.625" style="6" customWidth="1"/>
    <col min="7" max="7" width="14.125" style="39" customWidth="1"/>
    <col min="8" max="8" width="11.75390625" style="39" customWidth="1"/>
    <col min="9" max="16384" width="9.125" style="1" customWidth="1"/>
  </cols>
  <sheetData>
    <row r="1" spans="1:8" ht="17.25" thickBot="1" thickTop="1">
      <c r="A1" s="273" t="str">
        <f>ТО15000!A1</f>
        <v>Outlander RE</v>
      </c>
      <c r="B1" s="274"/>
      <c r="C1" s="274"/>
      <c r="D1" s="214" t="s">
        <v>14</v>
      </c>
      <c r="E1" s="214"/>
      <c r="F1" s="214"/>
      <c r="G1" s="214"/>
      <c r="H1" s="216"/>
    </row>
    <row r="2" spans="1:8" ht="15.75" thickTop="1">
      <c r="A2" s="199"/>
      <c r="B2" s="200"/>
      <c r="C2" s="200"/>
      <c r="D2" s="63" t="s">
        <v>12</v>
      </c>
      <c r="E2" s="211" t="s">
        <v>45</v>
      </c>
      <c r="F2" s="212"/>
      <c r="G2" s="217" t="s">
        <v>40</v>
      </c>
      <c r="H2" s="218"/>
    </row>
    <row r="3" spans="1:21" ht="12.75">
      <c r="A3" s="245" t="s">
        <v>37</v>
      </c>
      <c r="B3" s="275" t="str">
        <f>ТО15000!B3</f>
        <v>2,0 2WD</v>
      </c>
      <c r="C3" s="10"/>
      <c r="D3" s="51"/>
      <c r="E3" s="266">
        <f>ТО15000!E3</f>
        <v>2793</v>
      </c>
      <c r="F3" s="226"/>
      <c r="G3" s="223">
        <f>D3*E3</f>
        <v>0</v>
      </c>
      <c r="H3" s="23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91"/>
      <c r="B4" s="275"/>
      <c r="C4" s="10" t="s">
        <v>38</v>
      </c>
      <c r="D4" s="51">
        <v>3.2</v>
      </c>
      <c r="E4" s="267"/>
      <c r="F4" s="228"/>
      <c r="G4" s="223">
        <f>D4*E3</f>
        <v>8937.6</v>
      </c>
      <c r="H4" s="23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91"/>
      <c r="B5" s="276" t="str">
        <f>ТО15000!B5</f>
        <v>2,0 4WD</v>
      </c>
      <c r="C5" s="10"/>
      <c r="D5" s="51"/>
      <c r="E5" s="267"/>
      <c r="F5" s="228"/>
      <c r="G5" s="223">
        <f>D5*E3</f>
        <v>0</v>
      </c>
      <c r="H5" s="23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91"/>
      <c r="B6" s="276"/>
      <c r="C6" s="7" t="s">
        <v>38</v>
      </c>
      <c r="D6" s="51">
        <v>3.3</v>
      </c>
      <c r="E6" s="267"/>
      <c r="F6" s="228"/>
      <c r="G6" s="223">
        <f>D6*E3</f>
        <v>9216.9</v>
      </c>
      <c r="H6" s="23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91"/>
      <c r="B7" s="276" t="str">
        <f>ТО15000!B7</f>
        <v>2,4 4WD</v>
      </c>
      <c r="C7" s="10"/>
      <c r="D7" s="51"/>
      <c r="E7" s="268"/>
      <c r="F7" s="228"/>
      <c r="G7" s="223">
        <f>D7*E3</f>
        <v>0</v>
      </c>
      <c r="H7" s="23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2.75">
      <c r="A8" s="191"/>
      <c r="B8" s="198"/>
      <c r="C8" s="88" t="s">
        <v>38</v>
      </c>
      <c r="D8" s="89">
        <v>3.3</v>
      </c>
      <c r="E8" s="268"/>
      <c r="F8" s="228"/>
      <c r="G8" s="265">
        <f>D8*E3</f>
        <v>9216.9</v>
      </c>
      <c r="H8" s="26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>
      <c r="A9" s="278"/>
      <c r="B9" s="198" t="s">
        <v>61</v>
      </c>
      <c r="C9" s="7"/>
      <c r="D9" s="51"/>
      <c r="E9" s="269"/>
      <c r="F9" s="228"/>
      <c r="G9" s="223">
        <v>0</v>
      </c>
      <c r="H9" s="22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3.5" thickBot="1">
      <c r="A10" s="279"/>
      <c r="B10" s="194"/>
      <c r="C10" s="18" t="s">
        <v>2</v>
      </c>
      <c r="D10" s="52">
        <v>3.3</v>
      </c>
      <c r="E10" s="270"/>
      <c r="F10" s="231"/>
      <c r="G10" s="249">
        <f>E3*D10</f>
        <v>9216.9</v>
      </c>
      <c r="H10" s="28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3.5" thickTop="1">
      <c r="A11" s="246" t="s">
        <v>11</v>
      </c>
      <c r="B11" s="277"/>
      <c r="C11" s="277"/>
      <c r="D11" s="69"/>
      <c r="E11" s="229"/>
      <c r="F11" s="228"/>
      <c r="G11" s="281"/>
      <c r="H11" s="22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6" customFormat="1" ht="13.5" thickBot="1">
      <c r="A12" s="197"/>
      <c r="B12" s="233" t="s">
        <v>10</v>
      </c>
      <c r="C12" s="221"/>
      <c r="D12" s="73">
        <f>ТО15000!D12</f>
        <v>0.5</v>
      </c>
      <c r="E12" s="233">
        <f>E3</f>
        <v>2793</v>
      </c>
      <c r="F12" s="231"/>
      <c r="G12" s="244">
        <f>D12*E12</f>
        <v>1396.5</v>
      </c>
      <c r="H12" s="222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8" ht="39" thickTop="1">
      <c r="A13" s="40"/>
      <c r="B13" s="17"/>
      <c r="C13" s="17"/>
      <c r="D13" s="74" t="s">
        <v>4</v>
      </c>
      <c r="E13" s="17" t="s">
        <v>7</v>
      </c>
      <c r="F13" s="17" t="s">
        <v>13</v>
      </c>
      <c r="G13" s="71" t="s">
        <v>8</v>
      </c>
      <c r="H13" s="70" t="s">
        <v>46</v>
      </c>
    </row>
    <row r="14" spans="1:8" ht="12.75">
      <c r="A14" s="196"/>
      <c r="B14" s="208" t="str">
        <f>B3</f>
        <v>2,0 2WD</v>
      </c>
      <c r="C14" s="209"/>
      <c r="D14" s="69"/>
      <c r="E14" s="4"/>
      <c r="F14" s="4"/>
      <c r="G14" s="46"/>
      <c r="H14" s="35">
        <f>F14*G14</f>
        <v>0</v>
      </c>
    </row>
    <row r="15" spans="1:8" ht="13.5" thickBot="1">
      <c r="A15" s="196"/>
      <c r="B15" s="209"/>
      <c r="C15" s="209"/>
      <c r="D15" s="69"/>
      <c r="E15" s="4"/>
      <c r="F15" s="4"/>
      <c r="G15" s="46"/>
      <c r="H15" s="35">
        <f>F15*G15</f>
        <v>0</v>
      </c>
    </row>
    <row r="16" spans="1:8" ht="14.25" thickBot="1" thickTop="1">
      <c r="A16" s="196"/>
      <c r="B16" s="209"/>
      <c r="C16" s="210"/>
      <c r="D16" s="75" t="s">
        <v>9</v>
      </c>
      <c r="E16" s="219"/>
      <c r="F16" s="219"/>
      <c r="G16" s="220"/>
      <c r="H16" s="36">
        <f>SUM(H14:H15)</f>
        <v>0</v>
      </c>
    </row>
    <row r="17" spans="1:8" ht="13.5" thickTop="1">
      <c r="A17" s="196"/>
      <c r="B17" s="209"/>
      <c r="C17" s="208" t="s">
        <v>38</v>
      </c>
      <c r="D17" s="69" t="s">
        <v>3</v>
      </c>
      <c r="E17" s="8" t="s">
        <v>57</v>
      </c>
      <c r="F17" s="8">
        <v>4.3</v>
      </c>
      <c r="G17" s="45">
        <f>'[1]Масла и технические жидкости'!$C$27</f>
        <v>571</v>
      </c>
      <c r="H17" s="35">
        <f>F17*G17</f>
        <v>2455.2999999999997</v>
      </c>
    </row>
    <row r="18" spans="1:8" ht="12.75">
      <c r="A18" s="196"/>
      <c r="B18" s="209"/>
      <c r="C18" s="209"/>
      <c r="D18" s="69" t="s">
        <v>5</v>
      </c>
      <c r="E18" s="2" t="str">
        <f>'[1]Запчасти'!$B$268</f>
        <v>MZ690070</v>
      </c>
      <c r="F18" s="2">
        <v>1</v>
      </c>
      <c r="G18" s="44">
        <f>'[1]Запчасти'!$C$268</f>
        <v>483.1</v>
      </c>
      <c r="H18" s="35">
        <f aca="true" t="shared" si="0" ref="H18:H23">F18*G18</f>
        <v>483.1</v>
      </c>
    </row>
    <row r="19" spans="1:8" ht="12.75">
      <c r="A19" s="196"/>
      <c r="B19" s="209"/>
      <c r="C19" s="209"/>
      <c r="D19" s="69" t="s">
        <v>6</v>
      </c>
      <c r="E19" s="2" t="str">
        <f>'[1]Запчасти'!$B$273</f>
        <v>7803A005</v>
      </c>
      <c r="F19" s="2">
        <v>1</v>
      </c>
      <c r="G19" s="44">
        <f>'[1]Запчасти'!$C$273</f>
        <v>1108.84</v>
      </c>
      <c r="H19" s="35">
        <f t="shared" si="0"/>
        <v>1108.84</v>
      </c>
    </row>
    <row r="20" spans="1:8" ht="25.5">
      <c r="A20" s="196"/>
      <c r="B20" s="209"/>
      <c r="C20" s="209"/>
      <c r="D20" s="76" t="s">
        <v>39</v>
      </c>
      <c r="E20" s="2" t="str">
        <f>'[1]Запчасти'!$B$269</f>
        <v>MD050317</v>
      </c>
      <c r="F20" s="2">
        <v>1</v>
      </c>
      <c r="G20" s="44">
        <f>'[1]Запчасти'!$C$269</f>
        <v>46.31</v>
      </c>
      <c r="H20" s="35">
        <f>G20*F20</f>
        <v>46.31</v>
      </c>
    </row>
    <row r="21" spans="1:8" ht="38.25">
      <c r="A21" s="196"/>
      <c r="B21" s="209"/>
      <c r="C21" s="209"/>
      <c r="D21" s="76" t="s">
        <v>16</v>
      </c>
      <c r="E21" s="4" t="str">
        <f>'[1]Масла и технические жидкости'!$B$6</f>
        <v>Mobil DOT4</v>
      </c>
      <c r="F21" s="4">
        <v>1</v>
      </c>
      <c r="G21" s="46">
        <f>'[1]Масла и технические жидкости'!$C$6</f>
        <v>262.5</v>
      </c>
      <c r="H21" s="35">
        <f t="shared" si="0"/>
        <v>262.5</v>
      </c>
    </row>
    <row r="22" spans="1:8" ht="12.75">
      <c r="A22" s="196"/>
      <c r="B22" s="209"/>
      <c r="C22" s="209"/>
      <c r="D22" s="69" t="s">
        <v>17</v>
      </c>
      <c r="E22" s="4" t="str">
        <f>'[1]Запчасти'!$B$272</f>
        <v>MR968274</v>
      </c>
      <c r="F22" s="4">
        <v>1</v>
      </c>
      <c r="G22" s="46">
        <f>'[1]Запчасти'!$C$272</f>
        <v>1728.86</v>
      </c>
      <c r="H22" s="35">
        <f t="shared" si="0"/>
        <v>1728.86</v>
      </c>
    </row>
    <row r="23" spans="1:8" ht="13.5" thickBot="1">
      <c r="A23" s="196"/>
      <c r="B23" s="209"/>
      <c r="C23" s="209"/>
      <c r="D23" s="69"/>
      <c r="E23" s="4"/>
      <c r="F23" s="4"/>
      <c r="G23" s="46"/>
      <c r="H23" s="35">
        <f t="shared" si="0"/>
        <v>0</v>
      </c>
    </row>
    <row r="24" spans="1:8" ht="14.25" thickBot="1" thickTop="1">
      <c r="A24" s="196"/>
      <c r="B24" s="234"/>
      <c r="C24" s="210"/>
      <c r="D24" s="73" t="s">
        <v>9</v>
      </c>
      <c r="E24" s="221"/>
      <c r="F24" s="221"/>
      <c r="G24" s="222"/>
      <c r="H24" s="36">
        <f>SUM(H17:H23)</f>
        <v>6084.909999999999</v>
      </c>
    </row>
    <row r="25" spans="1:8" ht="13.5" thickTop="1">
      <c r="A25" s="196"/>
      <c r="B25" s="240" t="str">
        <f>B5</f>
        <v>2,0 4WD</v>
      </c>
      <c r="C25" s="209"/>
      <c r="D25" s="69"/>
      <c r="E25" s="4"/>
      <c r="F25" s="4"/>
      <c r="G25" s="46"/>
      <c r="H25" s="35">
        <f>F25*G25</f>
        <v>0</v>
      </c>
    </row>
    <row r="26" spans="1:8" ht="13.5" thickBot="1">
      <c r="A26" s="196"/>
      <c r="B26" s="240"/>
      <c r="C26" s="209"/>
      <c r="D26" s="69"/>
      <c r="E26" s="4"/>
      <c r="F26" s="4"/>
      <c r="G26" s="46"/>
      <c r="H26" s="35">
        <f>F26*G26</f>
        <v>0</v>
      </c>
    </row>
    <row r="27" spans="1:8" ht="14.25" thickBot="1" thickTop="1">
      <c r="A27" s="196"/>
      <c r="B27" s="240"/>
      <c r="C27" s="210"/>
      <c r="D27" s="75" t="s">
        <v>9</v>
      </c>
      <c r="E27" s="219"/>
      <c r="F27" s="219"/>
      <c r="G27" s="220"/>
      <c r="H27" s="36">
        <f>SUM(H25:H26)</f>
        <v>0</v>
      </c>
    </row>
    <row r="28" spans="1:8" ht="13.5" thickTop="1">
      <c r="A28" s="196"/>
      <c r="B28" s="240"/>
      <c r="C28" s="208" t="s">
        <v>38</v>
      </c>
      <c r="D28" s="69" t="s">
        <v>3</v>
      </c>
      <c r="E28" s="8" t="str">
        <f>ТО15000!E26</f>
        <v>Oil 0W30 </v>
      </c>
      <c r="F28" s="8">
        <v>4.3</v>
      </c>
      <c r="G28" s="45">
        <f>ТО15000!G26</f>
        <v>571</v>
      </c>
      <c r="H28" s="35">
        <f>G28*F28</f>
        <v>2455.2999999999997</v>
      </c>
    </row>
    <row r="29" spans="1:8" ht="12.75">
      <c r="A29" s="196"/>
      <c r="B29" s="240"/>
      <c r="C29" s="209"/>
      <c r="D29" s="69" t="s">
        <v>5</v>
      </c>
      <c r="E29" s="2" t="str">
        <f>'[1]Запчасти'!$B$248</f>
        <v>MZ690070</v>
      </c>
      <c r="F29" s="2">
        <v>1</v>
      </c>
      <c r="G29" s="48">
        <f>'[1]Запчасти'!$C$248</f>
        <v>483.1</v>
      </c>
      <c r="H29" s="35">
        <f aca="true" t="shared" si="1" ref="H29:H34">G29*F29</f>
        <v>483.1</v>
      </c>
    </row>
    <row r="30" spans="1:8" ht="12.75">
      <c r="A30" s="196"/>
      <c r="B30" s="240"/>
      <c r="C30" s="209"/>
      <c r="D30" s="69" t="s">
        <v>6</v>
      </c>
      <c r="E30" s="2" t="str">
        <f>'[1]Запчасти'!$B$253</f>
        <v>7803A005</v>
      </c>
      <c r="F30" s="2">
        <v>1</v>
      </c>
      <c r="G30" s="44">
        <f>'[1]Запчасти'!$C$253</f>
        <v>1108.84</v>
      </c>
      <c r="H30" s="35">
        <f t="shared" si="1"/>
        <v>1108.84</v>
      </c>
    </row>
    <row r="31" spans="1:8" ht="25.5">
      <c r="A31" s="196"/>
      <c r="B31" s="240"/>
      <c r="C31" s="209"/>
      <c r="D31" s="76" t="s">
        <v>39</v>
      </c>
      <c r="E31" s="2" t="str">
        <f>'[1]Запчасти'!$B$249</f>
        <v>MD050317</v>
      </c>
      <c r="F31" s="2">
        <v>1</v>
      </c>
      <c r="G31" s="44">
        <f>'[1]Запчасти'!$C$249</f>
        <v>46.31</v>
      </c>
      <c r="H31" s="35">
        <f>G31*F31</f>
        <v>46.31</v>
      </c>
    </row>
    <row r="32" spans="1:8" ht="38.25">
      <c r="A32" s="196"/>
      <c r="B32" s="240"/>
      <c r="C32" s="209"/>
      <c r="D32" s="76" t="s">
        <v>16</v>
      </c>
      <c r="E32" s="4" t="str">
        <f>'[1]Масла и технические жидкости'!$B$6</f>
        <v>Mobil DOT4</v>
      </c>
      <c r="F32" s="4">
        <v>1</v>
      </c>
      <c r="G32" s="46">
        <f>'[1]Масла и технические жидкости'!$C$6</f>
        <v>262.5</v>
      </c>
      <c r="H32" s="35">
        <f t="shared" si="1"/>
        <v>262.5</v>
      </c>
    </row>
    <row r="33" spans="1:8" ht="12.75">
      <c r="A33" s="196"/>
      <c r="B33" s="240"/>
      <c r="C33" s="209"/>
      <c r="D33" s="69" t="s">
        <v>17</v>
      </c>
      <c r="E33" s="4" t="str">
        <f>'[1]Запчасти'!$B$272</f>
        <v>MR968274</v>
      </c>
      <c r="F33" s="4">
        <v>1</v>
      </c>
      <c r="G33" s="46">
        <f>'[1]Запчасти'!$C$272</f>
        <v>1728.86</v>
      </c>
      <c r="H33" s="35">
        <f t="shared" si="1"/>
        <v>1728.86</v>
      </c>
    </row>
    <row r="34" spans="1:8" ht="13.5" thickBot="1">
      <c r="A34" s="255"/>
      <c r="B34" s="240"/>
      <c r="C34" s="209"/>
      <c r="D34" s="69"/>
      <c r="E34" s="4"/>
      <c r="F34" s="4"/>
      <c r="G34" s="46"/>
      <c r="H34" s="35">
        <f t="shared" si="1"/>
        <v>0</v>
      </c>
    </row>
    <row r="35" spans="1:8" ht="14.25" thickBot="1" thickTop="1">
      <c r="A35" s="255"/>
      <c r="B35" s="241"/>
      <c r="C35" s="234"/>
      <c r="D35" s="73"/>
      <c r="E35" s="221"/>
      <c r="F35" s="221"/>
      <c r="G35" s="222"/>
      <c r="H35" s="36">
        <f>SUM(H28:H34)</f>
        <v>6084.909999999999</v>
      </c>
    </row>
    <row r="36" spans="1:8" ht="13.5" thickTop="1">
      <c r="A36" s="255"/>
      <c r="B36" s="251" t="str">
        <f>B7</f>
        <v>2,4 4WD</v>
      </c>
      <c r="C36" s="209"/>
      <c r="D36" s="69"/>
      <c r="E36" s="4"/>
      <c r="F36" s="4"/>
      <c r="G36" s="46"/>
      <c r="H36" s="35">
        <f>F36*G36</f>
        <v>0</v>
      </c>
    </row>
    <row r="37" spans="1:8" ht="13.5" thickBot="1">
      <c r="A37" s="255"/>
      <c r="B37" s="259"/>
      <c r="C37" s="209"/>
      <c r="D37" s="69"/>
      <c r="E37" s="4"/>
      <c r="F37" s="4"/>
      <c r="G37" s="46"/>
      <c r="H37" s="35">
        <f>F37*G37</f>
        <v>0</v>
      </c>
    </row>
    <row r="38" spans="1:8" ht="14.25" thickBot="1" thickTop="1">
      <c r="A38" s="255"/>
      <c r="B38" s="259"/>
      <c r="C38" s="210"/>
      <c r="D38" s="75" t="s">
        <v>9</v>
      </c>
      <c r="E38" s="219"/>
      <c r="F38" s="219"/>
      <c r="G38" s="220"/>
      <c r="H38" s="36">
        <f>SUM(H36:H37)</f>
        <v>0</v>
      </c>
    </row>
    <row r="39" spans="1:8" ht="13.5" thickTop="1">
      <c r="A39" s="255"/>
      <c r="B39" s="259"/>
      <c r="C39" s="208" t="s">
        <v>38</v>
      </c>
      <c r="D39" s="90" t="s">
        <v>3</v>
      </c>
      <c r="E39" s="8" t="str">
        <f>ТО15000!E35</f>
        <v>Oil 0W30 </v>
      </c>
      <c r="F39" s="8">
        <v>4.6</v>
      </c>
      <c r="G39" s="45">
        <f>ТО15000!G35</f>
        <v>571</v>
      </c>
      <c r="H39" s="35">
        <f aca="true" t="shared" si="2" ref="H39:H45">G39*F39</f>
        <v>2626.6</v>
      </c>
    </row>
    <row r="40" spans="1:8" ht="12.75">
      <c r="A40" s="255"/>
      <c r="B40" s="259"/>
      <c r="C40" s="209"/>
      <c r="D40" s="69" t="s">
        <v>5</v>
      </c>
      <c r="E40" s="2" t="str">
        <f>'[1]Запчасти'!$B$248</f>
        <v>MZ690070</v>
      </c>
      <c r="F40" s="2">
        <v>1</v>
      </c>
      <c r="G40" s="48">
        <f>'[1]Запчасти'!$C$248</f>
        <v>483.1</v>
      </c>
      <c r="H40" s="35">
        <f t="shared" si="2"/>
        <v>483.1</v>
      </c>
    </row>
    <row r="41" spans="1:8" ht="12.75">
      <c r="A41" s="255"/>
      <c r="B41" s="259"/>
      <c r="C41" s="209"/>
      <c r="D41" s="69" t="s">
        <v>6</v>
      </c>
      <c r="E41" s="2" t="str">
        <f>'[1]Запчасти'!$B$253</f>
        <v>7803A005</v>
      </c>
      <c r="F41" s="2">
        <v>1</v>
      </c>
      <c r="G41" s="44">
        <f>'[1]Запчасти'!$C$253</f>
        <v>1108.84</v>
      </c>
      <c r="H41" s="35">
        <f t="shared" si="2"/>
        <v>1108.84</v>
      </c>
    </row>
    <row r="42" spans="1:8" ht="25.5">
      <c r="A42" s="255"/>
      <c r="B42" s="259"/>
      <c r="C42" s="209"/>
      <c r="D42" s="76" t="s">
        <v>39</v>
      </c>
      <c r="E42" s="2" t="str">
        <f>'[1]Запчасти'!$B$249</f>
        <v>MD050317</v>
      </c>
      <c r="F42" s="2">
        <v>1</v>
      </c>
      <c r="G42" s="44">
        <f>'[1]Запчасти'!$C$249</f>
        <v>46.31</v>
      </c>
      <c r="H42" s="35">
        <f t="shared" si="2"/>
        <v>46.31</v>
      </c>
    </row>
    <row r="43" spans="1:8" ht="38.25">
      <c r="A43" s="255"/>
      <c r="B43" s="259"/>
      <c r="C43" s="209"/>
      <c r="D43" s="76" t="s">
        <v>16</v>
      </c>
      <c r="E43" s="4" t="str">
        <f>E32</f>
        <v>Mobil DOT4</v>
      </c>
      <c r="F43" s="4">
        <v>1</v>
      </c>
      <c r="G43" s="46">
        <f>'[1]Масла и технические жидкости'!$C$6</f>
        <v>262.5</v>
      </c>
      <c r="H43" s="35">
        <f t="shared" si="2"/>
        <v>262.5</v>
      </c>
    </row>
    <row r="44" spans="1:8" ht="12.75">
      <c r="A44" s="255"/>
      <c r="B44" s="259"/>
      <c r="C44" s="209"/>
      <c r="D44" s="69" t="s">
        <v>17</v>
      </c>
      <c r="E44" s="4" t="str">
        <f>'[1]Запчасти'!$B$272</f>
        <v>MR968274</v>
      </c>
      <c r="F44" s="4">
        <v>1</v>
      </c>
      <c r="G44" s="46">
        <f>'[1]Запчасти'!$C$272</f>
        <v>1728.86</v>
      </c>
      <c r="H44" s="35">
        <f t="shared" si="2"/>
        <v>1728.86</v>
      </c>
    </row>
    <row r="45" spans="1:8" ht="13.5" thickBot="1">
      <c r="A45" s="255"/>
      <c r="B45" s="259"/>
      <c r="C45" s="209"/>
      <c r="D45" s="69"/>
      <c r="E45" s="4"/>
      <c r="F45" s="4"/>
      <c r="G45" s="46"/>
      <c r="H45" s="35">
        <f t="shared" si="2"/>
        <v>0</v>
      </c>
    </row>
    <row r="46" spans="1:8" ht="14.25" thickBot="1" thickTop="1">
      <c r="A46" s="255"/>
      <c r="B46" s="272"/>
      <c r="C46" s="234"/>
      <c r="D46" s="73" t="s">
        <v>9</v>
      </c>
      <c r="E46" s="221"/>
      <c r="F46" s="221"/>
      <c r="G46" s="222"/>
      <c r="H46" s="36">
        <f>SUM(H39:H45)</f>
        <v>6256.21</v>
      </c>
    </row>
    <row r="47" spans="1:8" ht="13.5" thickTop="1">
      <c r="A47" s="255"/>
      <c r="B47" s="259" t="str">
        <f>B9</f>
        <v>3,0 4WD</v>
      </c>
      <c r="C47" s="209"/>
      <c r="D47" s="69"/>
      <c r="E47" s="4"/>
      <c r="F47" s="4"/>
      <c r="G47" s="46"/>
      <c r="H47" s="35">
        <f>F47*G47</f>
        <v>0</v>
      </c>
    </row>
    <row r="48" spans="1:8" ht="13.5" thickBot="1">
      <c r="A48" s="255"/>
      <c r="B48" s="209"/>
      <c r="C48" s="209"/>
      <c r="D48" s="69"/>
      <c r="E48" s="4"/>
      <c r="F48" s="4"/>
      <c r="G48" s="46"/>
      <c r="H48" s="35">
        <f>F48*G48</f>
        <v>0</v>
      </c>
    </row>
    <row r="49" spans="1:8" ht="14.25" thickBot="1" thickTop="1">
      <c r="A49" s="255"/>
      <c r="B49" s="209"/>
      <c r="C49" s="210"/>
      <c r="D49" s="75" t="s">
        <v>9</v>
      </c>
      <c r="E49" s="219"/>
      <c r="F49" s="219"/>
      <c r="G49" s="220"/>
      <c r="H49" s="36">
        <f>SUM(H47:H48)</f>
        <v>0</v>
      </c>
    </row>
    <row r="50" spans="1:8" ht="13.5" thickTop="1">
      <c r="A50" s="255"/>
      <c r="B50" s="209"/>
      <c r="C50" s="208" t="s">
        <v>2</v>
      </c>
      <c r="D50" s="90" t="s">
        <v>3</v>
      </c>
      <c r="E50" s="8" t="s">
        <v>57</v>
      </c>
      <c r="F50" s="2">
        <v>4.3</v>
      </c>
      <c r="G50" s="44">
        <f>'[1]Масла и технические жидкости'!$C$27</f>
        <v>571</v>
      </c>
      <c r="H50" s="35">
        <f>G50*F50</f>
        <v>2455.2999999999997</v>
      </c>
    </row>
    <row r="51" spans="1:8" ht="12.75">
      <c r="A51" s="255"/>
      <c r="B51" s="209"/>
      <c r="C51" s="209"/>
      <c r="D51" s="69" t="s">
        <v>5</v>
      </c>
      <c r="E51" s="2" t="str">
        <f>'[1]Запчасти'!$B$268</f>
        <v>MZ690070</v>
      </c>
      <c r="F51" s="2">
        <v>1</v>
      </c>
      <c r="G51" s="44">
        <f>'[1]Запчасти'!$C$268</f>
        <v>483.1</v>
      </c>
      <c r="H51" s="35">
        <f aca="true" t="shared" si="3" ref="H51:H56">G51*F51</f>
        <v>483.1</v>
      </c>
    </row>
    <row r="52" spans="1:8" ht="12.75">
      <c r="A52" s="255"/>
      <c r="B52" s="209"/>
      <c r="C52" s="209"/>
      <c r="D52" s="69" t="s">
        <v>6</v>
      </c>
      <c r="E52" s="2" t="str">
        <f>'[1]Запчасти'!$B$273</f>
        <v>7803A005</v>
      </c>
      <c r="F52" s="2">
        <v>1</v>
      </c>
      <c r="G52" s="44">
        <f>'[1]Запчасти'!$C$273</f>
        <v>1108.84</v>
      </c>
      <c r="H52" s="35">
        <f t="shared" si="3"/>
        <v>1108.84</v>
      </c>
    </row>
    <row r="53" spans="1:8" ht="25.5">
      <c r="A53" s="255"/>
      <c r="B53" s="209"/>
      <c r="C53" s="209"/>
      <c r="D53" s="76" t="s">
        <v>39</v>
      </c>
      <c r="E53" s="4" t="str">
        <f>'[1]Запчасти'!$B$269</f>
        <v>MD050317</v>
      </c>
      <c r="F53" s="4">
        <v>1</v>
      </c>
      <c r="G53" s="46">
        <f>'[1]Запчасти'!$C$269</f>
        <v>46.31</v>
      </c>
      <c r="H53" s="35">
        <f t="shared" si="3"/>
        <v>46.31</v>
      </c>
    </row>
    <row r="54" spans="1:8" ht="38.25">
      <c r="A54" s="255"/>
      <c r="B54" s="209"/>
      <c r="C54" s="209"/>
      <c r="D54" s="76" t="s">
        <v>16</v>
      </c>
      <c r="E54" s="4" t="str">
        <f>'[1]Масла и технические жидкости'!$B$6</f>
        <v>Mobil DOT4</v>
      </c>
      <c r="F54" s="4">
        <v>1</v>
      </c>
      <c r="G54" s="46">
        <f>'[1]Масла и технические жидкости'!$C$6</f>
        <v>262.5</v>
      </c>
      <c r="H54" s="35">
        <f t="shared" si="3"/>
        <v>262.5</v>
      </c>
    </row>
    <row r="55" spans="1:8" ht="12.75">
      <c r="A55" s="255"/>
      <c r="B55" s="209"/>
      <c r="C55" s="209"/>
      <c r="D55" s="69" t="s">
        <v>17</v>
      </c>
      <c r="E55" s="2" t="str">
        <f>'[1]Запчасти'!$B$272</f>
        <v>MR968274</v>
      </c>
      <c r="F55" s="2">
        <v>1</v>
      </c>
      <c r="G55" s="2">
        <f>'[1]Запчасти'!$C$272</f>
        <v>1728.86</v>
      </c>
      <c r="H55" s="35">
        <f t="shared" si="3"/>
        <v>1728.86</v>
      </c>
    </row>
    <row r="56" spans="1:8" ht="13.5" thickBot="1">
      <c r="A56" s="255"/>
      <c r="B56" s="209"/>
      <c r="C56" s="209"/>
      <c r="D56" s="69"/>
      <c r="E56" s="2"/>
      <c r="F56" s="2"/>
      <c r="G56" s="2"/>
      <c r="H56" s="35">
        <f t="shared" si="3"/>
        <v>0</v>
      </c>
    </row>
    <row r="57" spans="1:8" ht="14.25" thickBot="1" thickTop="1">
      <c r="A57" s="256"/>
      <c r="B57" s="234"/>
      <c r="C57" s="234"/>
      <c r="D57" s="75" t="s">
        <v>9</v>
      </c>
      <c r="E57" s="2"/>
      <c r="F57" s="2"/>
      <c r="G57" s="2"/>
      <c r="H57" s="36">
        <f>SUM(H50:H56)</f>
        <v>6084.909999999999</v>
      </c>
    </row>
    <row r="58" spans="1:8" ht="14.25" customHeight="1" thickBot="1" thickTop="1">
      <c r="A58" s="189" t="s">
        <v>47</v>
      </c>
      <c r="B58" s="247" t="str">
        <f>B14</f>
        <v>2,0 2WD</v>
      </c>
      <c r="C58" s="12" t="s">
        <v>1</v>
      </c>
      <c r="D58" s="242"/>
      <c r="E58" s="242"/>
      <c r="F58" s="242"/>
      <c r="G58" s="242"/>
      <c r="H58" s="37">
        <v>0</v>
      </c>
    </row>
    <row r="59" spans="1:8" ht="14.25" thickBot="1" thickTop="1">
      <c r="A59" s="190"/>
      <c r="B59" s="248"/>
      <c r="C59" s="13" t="s">
        <v>38</v>
      </c>
      <c r="D59" s="243"/>
      <c r="E59" s="243"/>
      <c r="F59" s="243"/>
      <c r="G59" s="243"/>
      <c r="H59" s="37">
        <f>H24+G4</f>
        <v>15022.509999999998</v>
      </c>
    </row>
    <row r="60" spans="1:8" ht="14.25" thickBot="1" thickTop="1">
      <c r="A60" s="190"/>
      <c r="B60" s="193" t="str">
        <f>B25</f>
        <v>2,0 4WD</v>
      </c>
      <c r="C60" s="13" t="s">
        <v>1</v>
      </c>
      <c r="D60" s="77"/>
      <c r="E60" s="56"/>
      <c r="F60" s="56"/>
      <c r="G60" s="56"/>
      <c r="H60" s="37">
        <f>H27+G5</f>
        <v>0</v>
      </c>
    </row>
    <row r="61" spans="1:8" ht="14.25" thickBot="1" thickTop="1">
      <c r="A61" s="190"/>
      <c r="B61" s="207"/>
      <c r="C61" s="13" t="s">
        <v>38</v>
      </c>
      <c r="D61" s="77"/>
      <c r="E61" s="56"/>
      <c r="F61" s="56"/>
      <c r="G61" s="56"/>
      <c r="H61" s="37">
        <f>H35+G6</f>
        <v>15301.809999999998</v>
      </c>
    </row>
    <row r="62" spans="1:8" ht="14.25" thickBot="1" thickTop="1">
      <c r="A62" s="191"/>
      <c r="B62" s="193" t="str">
        <f>B36</f>
        <v>2,4 4WD</v>
      </c>
      <c r="C62" s="13" t="s">
        <v>1</v>
      </c>
      <c r="D62" s="77"/>
      <c r="E62" s="56"/>
      <c r="F62" s="56"/>
      <c r="G62" s="56"/>
      <c r="H62" s="37">
        <f>H38+G7</f>
        <v>0</v>
      </c>
    </row>
    <row r="63" spans="1:8" ht="14.25" thickBot="1" thickTop="1">
      <c r="A63" s="191"/>
      <c r="B63" s="271"/>
      <c r="C63" s="13" t="s">
        <v>38</v>
      </c>
      <c r="D63" s="77"/>
      <c r="E63" s="56"/>
      <c r="F63" s="56"/>
      <c r="G63" s="56"/>
      <c r="H63" s="37">
        <f>H46+G8</f>
        <v>15473.11</v>
      </c>
    </row>
    <row r="64" spans="1:8" ht="14.25" thickBot="1" thickTop="1">
      <c r="A64" s="191"/>
      <c r="B64" s="193" t="str">
        <f>B47</f>
        <v>3,0 4WD</v>
      </c>
      <c r="C64" s="64" t="s">
        <v>1</v>
      </c>
      <c r="D64" s="91"/>
      <c r="E64" s="79"/>
      <c r="F64" s="79"/>
      <c r="G64" s="79"/>
      <c r="H64" s="37">
        <v>0</v>
      </c>
    </row>
    <row r="65" spans="1:8" ht="14.25" thickBot="1" thickTop="1">
      <c r="A65" s="192"/>
      <c r="B65" s="194"/>
      <c r="C65" s="64" t="s">
        <v>2</v>
      </c>
      <c r="D65" s="91"/>
      <c r="E65" s="79"/>
      <c r="F65" s="79"/>
      <c r="G65" s="79"/>
      <c r="H65" s="37">
        <f>H57+G10</f>
        <v>15301.809999999998</v>
      </c>
    </row>
    <row r="66" spans="1:8" ht="13.5" customHeight="1" thickBot="1" thickTop="1">
      <c r="A66" s="195" t="s">
        <v>48</v>
      </c>
      <c r="B66" s="236" t="str">
        <f>B14</f>
        <v>2,0 2WD</v>
      </c>
      <c r="C66" s="14" t="s">
        <v>1</v>
      </c>
      <c r="D66" s="238"/>
      <c r="E66" s="238"/>
      <c r="F66" s="238"/>
      <c r="G66" s="238"/>
      <c r="H66" s="38">
        <v>0</v>
      </c>
    </row>
    <row r="67" spans="1:8" ht="14.25" thickBot="1" thickTop="1">
      <c r="A67" s="191"/>
      <c r="B67" s="237"/>
      <c r="C67" s="15" t="s">
        <v>38</v>
      </c>
      <c r="D67" s="235"/>
      <c r="E67" s="235"/>
      <c r="F67" s="235"/>
      <c r="G67" s="235"/>
      <c r="H67" s="38">
        <f>H59+G12</f>
        <v>16419.01</v>
      </c>
    </row>
    <row r="68" spans="1:8" ht="14.25" thickBot="1" thickTop="1">
      <c r="A68" s="191"/>
      <c r="B68" s="260" t="str">
        <f>B25</f>
        <v>2,0 4WD</v>
      </c>
      <c r="C68" s="15" t="s">
        <v>1</v>
      </c>
      <c r="D68" s="235"/>
      <c r="E68" s="235"/>
      <c r="F68" s="235"/>
      <c r="G68" s="232"/>
      <c r="H68" s="38">
        <v>0</v>
      </c>
    </row>
    <row r="69" spans="1:8" ht="14.25" thickBot="1" thickTop="1">
      <c r="A69" s="191"/>
      <c r="B69" s="261"/>
      <c r="C69" s="15" t="s">
        <v>38</v>
      </c>
      <c r="D69" s="235"/>
      <c r="E69" s="235"/>
      <c r="F69" s="235"/>
      <c r="G69" s="232"/>
      <c r="H69" s="38">
        <f>H61+G12</f>
        <v>16698.309999999998</v>
      </c>
    </row>
    <row r="70" spans="1:8" ht="14.25" thickBot="1" thickTop="1">
      <c r="A70" s="191"/>
      <c r="B70" s="260" t="str">
        <f>B36</f>
        <v>2,4 4WD</v>
      </c>
      <c r="C70" s="15" t="s">
        <v>1</v>
      </c>
      <c r="D70" s="235"/>
      <c r="E70" s="235"/>
      <c r="F70" s="235"/>
      <c r="G70" s="232"/>
      <c r="H70" s="36">
        <v>0</v>
      </c>
    </row>
    <row r="71" spans="1:8" ht="14.25" thickBot="1" thickTop="1">
      <c r="A71" s="191"/>
      <c r="B71" s="262"/>
      <c r="C71" s="92" t="s">
        <v>38</v>
      </c>
      <c r="D71" s="263"/>
      <c r="E71" s="263"/>
      <c r="F71" s="263"/>
      <c r="G71" s="264"/>
      <c r="H71" s="36">
        <f>H63+G12</f>
        <v>16869.61</v>
      </c>
    </row>
    <row r="72" spans="1:8" ht="14.25" thickBot="1" thickTop="1">
      <c r="A72" s="255"/>
      <c r="B72" s="257" t="str">
        <f>B64</f>
        <v>3,0 4WD</v>
      </c>
      <c r="C72" s="15" t="s">
        <v>1</v>
      </c>
      <c r="D72" s="93"/>
      <c r="E72" s="23"/>
      <c r="F72" s="23"/>
      <c r="G72" s="94"/>
      <c r="H72" s="36">
        <v>0</v>
      </c>
    </row>
    <row r="73" spans="1:8" ht="14.25" thickBot="1" thickTop="1">
      <c r="A73" s="256"/>
      <c r="B73" s="258"/>
      <c r="C73" s="16" t="s">
        <v>2</v>
      </c>
      <c r="D73" s="95"/>
      <c r="E73" s="24"/>
      <c r="F73" s="24"/>
      <c r="G73" s="96"/>
      <c r="H73" s="36">
        <f>H65+G12</f>
        <v>16698.309999999998</v>
      </c>
    </row>
    <row r="74" ht="13.5" thickTop="1"/>
  </sheetData>
  <sheetProtection/>
  <mergeCells count="64">
    <mergeCell ref="E2:F2"/>
    <mergeCell ref="E11:F11"/>
    <mergeCell ref="E12:F12"/>
    <mergeCell ref="E16:G16"/>
    <mergeCell ref="E35:G35"/>
    <mergeCell ref="G5:H5"/>
    <mergeCell ref="G6:H6"/>
    <mergeCell ref="G11:H11"/>
    <mergeCell ref="G12:H12"/>
    <mergeCell ref="B7:B8"/>
    <mergeCell ref="G7:H7"/>
    <mergeCell ref="A11:A12"/>
    <mergeCell ref="B11:C11"/>
    <mergeCell ref="B12:C12"/>
    <mergeCell ref="B5:B6"/>
    <mergeCell ref="A3:A10"/>
    <mergeCell ref="B9:B10"/>
    <mergeCell ref="G10:H10"/>
    <mergeCell ref="D59:G59"/>
    <mergeCell ref="B60:B61"/>
    <mergeCell ref="D58:G58"/>
    <mergeCell ref="A1:C1"/>
    <mergeCell ref="D1:H1"/>
    <mergeCell ref="A2:C2"/>
    <mergeCell ref="B3:B4"/>
    <mergeCell ref="G2:H2"/>
    <mergeCell ref="G3:H3"/>
    <mergeCell ref="G4:H4"/>
    <mergeCell ref="B58:B59"/>
    <mergeCell ref="B62:B63"/>
    <mergeCell ref="B14:B24"/>
    <mergeCell ref="C14:C16"/>
    <mergeCell ref="B36:B46"/>
    <mergeCell ref="C36:C38"/>
    <mergeCell ref="C17:C24"/>
    <mergeCell ref="B25:B35"/>
    <mergeCell ref="E38:G38"/>
    <mergeCell ref="C39:C46"/>
    <mergeCell ref="E46:G46"/>
    <mergeCell ref="G8:H8"/>
    <mergeCell ref="C28:C35"/>
    <mergeCell ref="E24:G24"/>
    <mergeCell ref="E27:G27"/>
    <mergeCell ref="C25:C27"/>
    <mergeCell ref="E3:F10"/>
    <mergeCell ref="G9:H9"/>
    <mergeCell ref="D68:G68"/>
    <mergeCell ref="D69:G69"/>
    <mergeCell ref="B66:B67"/>
    <mergeCell ref="D66:G66"/>
    <mergeCell ref="D67:G67"/>
    <mergeCell ref="B70:B71"/>
    <mergeCell ref="D70:G70"/>
    <mergeCell ref="D71:G71"/>
    <mergeCell ref="A66:A73"/>
    <mergeCell ref="B72:B73"/>
    <mergeCell ref="B47:B57"/>
    <mergeCell ref="A14:A57"/>
    <mergeCell ref="C47:C49"/>
    <mergeCell ref="E49:G49"/>
    <mergeCell ref="C50:C57"/>
    <mergeCell ref="A58:A65"/>
    <mergeCell ref="B64:B65"/>
    <mergeCell ref="B68:B6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97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20.375" style="1" customWidth="1"/>
    <col min="2" max="2" width="10.00390625" style="1" bestFit="1" customWidth="1"/>
    <col min="3" max="3" width="14.125" style="1" bestFit="1" customWidth="1"/>
    <col min="4" max="4" width="20.25390625" style="1" customWidth="1"/>
    <col min="5" max="5" width="23.75390625" style="6" customWidth="1"/>
    <col min="6" max="6" width="16.625" style="6" customWidth="1"/>
    <col min="7" max="7" width="14.125" style="39" customWidth="1"/>
    <col min="8" max="8" width="11.75390625" style="39" customWidth="1"/>
    <col min="9" max="16384" width="9.125" style="1" customWidth="1"/>
  </cols>
  <sheetData>
    <row r="1" spans="1:8" ht="17.25" thickBot="1" thickTop="1">
      <c r="A1" s="273" t="str">
        <f>ТО15000!A1</f>
        <v>Outlander RE</v>
      </c>
      <c r="B1" s="274"/>
      <c r="C1" s="274"/>
      <c r="D1" s="214" t="s">
        <v>36</v>
      </c>
      <c r="E1" s="214"/>
      <c r="F1" s="214"/>
      <c r="G1" s="215"/>
      <c r="H1" s="372"/>
    </row>
    <row r="2" spans="1:8" ht="15.75" thickTop="1">
      <c r="A2" s="199"/>
      <c r="B2" s="200"/>
      <c r="C2" s="200"/>
      <c r="D2" s="41" t="s">
        <v>12</v>
      </c>
      <c r="E2" s="211" t="s">
        <v>45</v>
      </c>
      <c r="F2" s="212"/>
      <c r="G2" s="217" t="s">
        <v>40</v>
      </c>
      <c r="H2" s="218"/>
    </row>
    <row r="3" spans="1:21" ht="12.75">
      <c r="A3" s="245" t="s">
        <v>37</v>
      </c>
      <c r="B3" s="275" t="str">
        <f>ТО285000!B3</f>
        <v>2,0 2WD</v>
      </c>
      <c r="C3" s="10"/>
      <c r="D3" s="7"/>
      <c r="E3" s="225">
        <f>ТО15000!E3</f>
        <v>2793</v>
      </c>
      <c r="F3" s="326"/>
      <c r="G3" s="223">
        <f>D3*E3</f>
        <v>0</v>
      </c>
      <c r="H3" s="23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91"/>
      <c r="B4" s="275"/>
      <c r="C4" s="10" t="s">
        <v>38</v>
      </c>
      <c r="D4" s="7">
        <v>3.8</v>
      </c>
      <c r="E4" s="227"/>
      <c r="F4" s="318"/>
      <c r="G4" s="223">
        <f>D4*E3</f>
        <v>10613.4</v>
      </c>
      <c r="H4" s="23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91"/>
      <c r="B5" s="276" t="str">
        <f>ТО285000!B5</f>
        <v>2,0 4WD</v>
      </c>
      <c r="C5" s="10"/>
      <c r="D5" s="51"/>
      <c r="E5" s="227"/>
      <c r="F5" s="318"/>
      <c r="G5" s="223">
        <f>D5*E3</f>
        <v>0</v>
      </c>
      <c r="H5" s="23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91"/>
      <c r="B6" s="276"/>
      <c r="C6" s="10" t="s">
        <v>38</v>
      </c>
      <c r="D6" s="51">
        <v>4.1</v>
      </c>
      <c r="E6" s="227"/>
      <c r="F6" s="318"/>
      <c r="G6" s="223">
        <f>D6*E3</f>
        <v>11451.3</v>
      </c>
      <c r="H6" s="23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91"/>
      <c r="B7" s="276" t="str">
        <f>ТО285000!B7</f>
        <v>2,4 4WD</v>
      </c>
      <c r="C7" s="9"/>
      <c r="D7" s="63"/>
      <c r="E7" s="227"/>
      <c r="F7" s="318"/>
      <c r="G7" s="223">
        <f>D7*E3</f>
        <v>0</v>
      </c>
      <c r="H7" s="23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2.75">
      <c r="A8" s="191"/>
      <c r="B8" s="276"/>
      <c r="C8" s="7" t="s">
        <v>38</v>
      </c>
      <c r="D8" s="89">
        <v>4.1</v>
      </c>
      <c r="E8" s="227"/>
      <c r="F8" s="318"/>
      <c r="G8" s="265">
        <f>D8*E3</f>
        <v>11451.3</v>
      </c>
      <c r="H8" s="26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>
      <c r="A9" s="191"/>
      <c r="B9" s="410" t="s">
        <v>61</v>
      </c>
      <c r="C9" s="41"/>
      <c r="D9" s="51"/>
      <c r="E9" s="227"/>
      <c r="F9" s="318"/>
      <c r="G9" s="223">
        <v>0</v>
      </c>
      <c r="H9" s="22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3.5" thickBot="1">
      <c r="A10" s="192"/>
      <c r="B10" s="321"/>
      <c r="C10" s="127" t="s">
        <v>2</v>
      </c>
      <c r="D10" s="173">
        <v>5.9</v>
      </c>
      <c r="E10" s="337"/>
      <c r="F10" s="320"/>
      <c r="G10" s="244">
        <f>E3*D10</f>
        <v>16478.7</v>
      </c>
      <c r="H10" s="33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3.5" thickTop="1">
      <c r="A11" s="246" t="s">
        <v>11</v>
      </c>
      <c r="B11" s="215"/>
      <c r="C11" s="215"/>
      <c r="D11" s="2"/>
      <c r="E11" s="229"/>
      <c r="F11" s="228"/>
      <c r="G11" s="281"/>
      <c r="H11" s="22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6" customFormat="1" ht="13.5" thickBot="1">
      <c r="A12" s="197"/>
      <c r="B12" s="233" t="s">
        <v>10</v>
      </c>
      <c r="C12" s="221"/>
      <c r="D12" s="3">
        <f>ТО15000!D12</f>
        <v>0.5</v>
      </c>
      <c r="E12" s="233">
        <f>E3</f>
        <v>2793</v>
      </c>
      <c r="F12" s="231"/>
      <c r="G12" s="244">
        <f>D12*E12</f>
        <v>1396.5</v>
      </c>
      <c r="H12" s="222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8" ht="39" thickTop="1">
      <c r="A13" s="40"/>
      <c r="B13" s="17"/>
      <c r="C13" s="17"/>
      <c r="D13" s="17" t="s">
        <v>4</v>
      </c>
      <c r="E13" s="17" t="s">
        <v>7</v>
      </c>
      <c r="F13" s="17" t="s">
        <v>13</v>
      </c>
      <c r="G13" s="71" t="s">
        <v>8</v>
      </c>
      <c r="H13" s="70" t="s">
        <v>46</v>
      </c>
    </row>
    <row r="14" spans="1:8" ht="12.75">
      <c r="A14" s="191" t="s">
        <v>64</v>
      </c>
      <c r="B14" s="208" t="str">
        <f>B3</f>
        <v>2,0 2WD</v>
      </c>
      <c r="C14" s="209"/>
      <c r="D14" s="2"/>
      <c r="E14" s="4"/>
      <c r="F14" s="4"/>
      <c r="G14" s="46"/>
      <c r="H14" s="35">
        <f>F14*G14</f>
        <v>0</v>
      </c>
    </row>
    <row r="15" spans="1:8" ht="13.5" thickBot="1">
      <c r="A15" s="191"/>
      <c r="B15" s="209"/>
      <c r="C15" s="209"/>
      <c r="D15" s="2"/>
      <c r="E15" s="4"/>
      <c r="F15" s="4"/>
      <c r="G15" s="46"/>
      <c r="H15" s="35">
        <f>F15*G15</f>
        <v>0</v>
      </c>
    </row>
    <row r="16" spans="1:8" ht="14.25" thickBot="1" thickTop="1">
      <c r="A16" s="191"/>
      <c r="B16" s="209"/>
      <c r="C16" s="210"/>
      <c r="D16" s="9" t="s">
        <v>9</v>
      </c>
      <c r="E16" s="219"/>
      <c r="F16" s="219"/>
      <c r="G16" s="220"/>
      <c r="H16" s="36">
        <f>SUM(H14:H15)</f>
        <v>0</v>
      </c>
    </row>
    <row r="17" spans="1:8" ht="13.5" thickTop="1">
      <c r="A17" s="191"/>
      <c r="B17" s="209"/>
      <c r="C17" s="208" t="s">
        <v>2</v>
      </c>
      <c r="D17" s="2" t="s">
        <v>3</v>
      </c>
      <c r="E17" s="8" t="s">
        <v>57</v>
      </c>
      <c r="F17" s="8">
        <v>4.3</v>
      </c>
      <c r="G17" s="45">
        <f>'[1]Масла и технические жидкости'!$C$27</f>
        <v>571</v>
      </c>
      <c r="H17" s="35">
        <f>F17*G17</f>
        <v>2455.2999999999997</v>
      </c>
    </row>
    <row r="18" spans="1:8" ht="12.75">
      <c r="A18" s="191"/>
      <c r="B18" s="209"/>
      <c r="C18" s="209"/>
      <c r="D18" s="2" t="s">
        <v>5</v>
      </c>
      <c r="E18" s="2" t="str">
        <f>'[1]Запчасти'!$B$268</f>
        <v>MZ690070</v>
      </c>
      <c r="F18" s="2">
        <v>1</v>
      </c>
      <c r="G18" s="44">
        <f>'[1]Запчасти'!$C$268</f>
        <v>483.1</v>
      </c>
      <c r="H18" s="35">
        <f aca="true" t="shared" si="0" ref="H18:H31">F18*G18</f>
        <v>483.1</v>
      </c>
    </row>
    <row r="19" spans="1:8" ht="12.75">
      <c r="A19" s="191"/>
      <c r="B19" s="209"/>
      <c r="C19" s="209"/>
      <c r="D19" s="2" t="s">
        <v>6</v>
      </c>
      <c r="E19" s="2" t="str">
        <f>'[1]Запчасти'!$B$273</f>
        <v>7803A005</v>
      </c>
      <c r="F19" s="2">
        <v>1</v>
      </c>
      <c r="G19" s="44">
        <f>'[1]Запчасти'!$C$273</f>
        <v>1108.84</v>
      </c>
      <c r="H19" s="35">
        <f t="shared" si="0"/>
        <v>1108.84</v>
      </c>
    </row>
    <row r="20" spans="1:8" ht="25.5">
      <c r="A20" s="191"/>
      <c r="B20" s="209"/>
      <c r="C20" s="209"/>
      <c r="D20" s="19" t="s">
        <v>39</v>
      </c>
      <c r="E20" s="2" t="str">
        <f>'[1]Запчасти'!$B$269</f>
        <v>MD050317</v>
      </c>
      <c r="F20" s="2">
        <v>1</v>
      </c>
      <c r="G20" s="44">
        <f>'[1]Запчасти'!$C$269</f>
        <v>46.31</v>
      </c>
      <c r="H20" s="35">
        <f>G20*F20</f>
        <v>46.31</v>
      </c>
    </row>
    <row r="21" spans="1:8" ht="38.25">
      <c r="A21" s="191"/>
      <c r="B21" s="209"/>
      <c r="C21" s="209"/>
      <c r="D21" s="19" t="s">
        <v>16</v>
      </c>
      <c r="E21" s="4" t="str">
        <f>'[1]Масла и технические жидкости'!$B$6</f>
        <v>Mobil DOT4</v>
      </c>
      <c r="F21" s="4">
        <v>1</v>
      </c>
      <c r="G21" s="46">
        <f>'[1]Масла и технические жидкости'!$C$6</f>
        <v>262.5</v>
      </c>
      <c r="H21" s="35">
        <f t="shared" si="0"/>
        <v>262.5</v>
      </c>
    </row>
    <row r="22" spans="1:8" ht="12.75">
      <c r="A22" s="191"/>
      <c r="B22" s="209"/>
      <c r="C22" s="209"/>
      <c r="D22" s="2" t="s">
        <v>17</v>
      </c>
      <c r="E22" s="4" t="str">
        <f>'[1]Запчасти'!$B$272</f>
        <v>MR968274</v>
      </c>
      <c r="F22" s="4">
        <v>1</v>
      </c>
      <c r="G22" s="46">
        <f>'[1]Запчасти'!$C$272</f>
        <v>1728.86</v>
      </c>
      <c r="H22" s="35">
        <f t="shared" si="0"/>
        <v>1728.86</v>
      </c>
    </row>
    <row r="23" spans="1:8" ht="12.75">
      <c r="A23" s="191"/>
      <c r="B23" s="209"/>
      <c r="C23" s="209"/>
      <c r="D23" s="21" t="s">
        <v>15</v>
      </c>
      <c r="E23" s="4" t="str">
        <f>'[1]Запчасти'!$B$270</f>
        <v>MN163236</v>
      </c>
      <c r="F23" s="4">
        <v>4</v>
      </c>
      <c r="G23" s="46">
        <f>'[1]Запчасти'!$C$270</f>
        <v>1430.57</v>
      </c>
      <c r="H23" s="35">
        <f t="shared" si="0"/>
        <v>5722.28</v>
      </c>
    </row>
    <row r="24" spans="1:8" ht="12.75">
      <c r="A24" s="191"/>
      <c r="B24" s="209"/>
      <c r="C24" s="209"/>
      <c r="D24" s="2" t="s">
        <v>49</v>
      </c>
      <c r="E24" s="2" t="str">
        <f>'[1]Масла и технические жидкости'!$B$30</f>
        <v>CVTF-J4</v>
      </c>
      <c r="F24" s="2">
        <v>11</v>
      </c>
      <c r="G24" s="44">
        <f>'[1]Масла и технические жидкости'!$C$30</f>
        <v>937.62</v>
      </c>
      <c r="H24" s="35">
        <f t="shared" si="0"/>
        <v>10313.82</v>
      </c>
    </row>
    <row r="25" spans="1:8" ht="25.5">
      <c r="A25" s="191"/>
      <c r="B25" s="209"/>
      <c r="C25" s="209"/>
      <c r="D25" s="19" t="s">
        <v>44</v>
      </c>
      <c r="E25" s="2" t="str">
        <f>'[1]Запчасти'!$B$277</f>
        <v>2705A013</v>
      </c>
      <c r="F25" s="2">
        <v>1</v>
      </c>
      <c r="G25" s="44">
        <f>'[1]Запчасти'!$C$277</f>
        <v>153.06</v>
      </c>
      <c r="H25" s="35">
        <f t="shared" si="0"/>
        <v>153.06</v>
      </c>
    </row>
    <row r="26" spans="1:8" ht="12.75">
      <c r="A26" s="191"/>
      <c r="B26" s="209"/>
      <c r="C26" s="209"/>
      <c r="D26" s="19" t="s">
        <v>60</v>
      </c>
      <c r="E26" s="2" t="str">
        <f>'[1]Запчасти'!$B$281</f>
        <v>2824A006</v>
      </c>
      <c r="F26" s="2">
        <v>1</v>
      </c>
      <c r="G26" s="44">
        <f>'[1]Запчасти'!$C$281</f>
        <v>1224.25</v>
      </c>
      <c r="H26" s="35">
        <f t="shared" si="0"/>
        <v>1224.25</v>
      </c>
    </row>
    <row r="27" spans="1:8" ht="25.5">
      <c r="A27" s="191"/>
      <c r="B27" s="209"/>
      <c r="C27" s="209"/>
      <c r="D27" s="19" t="s">
        <v>59</v>
      </c>
      <c r="E27" s="2" t="str">
        <f>'[1]Запчасти'!$B$282</f>
        <v>2920A096</v>
      </c>
      <c r="F27" s="2">
        <v>1</v>
      </c>
      <c r="G27" s="44">
        <f>'[1]Запчасти'!$C$282</f>
        <v>195.54</v>
      </c>
      <c r="H27" s="35">
        <f t="shared" si="0"/>
        <v>195.54</v>
      </c>
    </row>
    <row r="28" spans="1:8" ht="13.5" thickBot="1">
      <c r="A28" s="191"/>
      <c r="B28" s="209"/>
      <c r="C28" s="209"/>
      <c r="D28" s="2"/>
      <c r="E28" s="4"/>
      <c r="F28" s="4"/>
      <c r="G28" s="46"/>
      <c r="H28" s="35">
        <f t="shared" si="0"/>
        <v>0</v>
      </c>
    </row>
    <row r="29" spans="1:8" ht="14.25" thickBot="1" thickTop="1">
      <c r="A29" s="191"/>
      <c r="B29" s="234"/>
      <c r="C29" s="210"/>
      <c r="D29" s="3"/>
      <c r="E29" s="221"/>
      <c r="F29" s="221"/>
      <c r="G29" s="222"/>
      <c r="H29" s="36">
        <f>SUM(H17:H28)</f>
        <v>23693.86</v>
      </c>
    </row>
    <row r="30" spans="1:8" ht="13.5" thickTop="1">
      <c r="A30" s="191"/>
      <c r="B30" s="240" t="str">
        <f>B5</f>
        <v>2,0 4WD</v>
      </c>
      <c r="C30" s="209"/>
      <c r="D30" s="2"/>
      <c r="E30" s="4"/>
      <c r="F30" s="4"/>
      <c r="G30" s="46"/>
      <c r="H30" s="35">
        <f t="shared" si="0"/>
        <v>0</v>
      </c>
    </row>
    <row r="31" spans="1:8" ht="13.5" thickBot="1">
      <c r="A31" s="191"/>
      <c r="B31" s="240"/>
      <c r="C31" s="209"/>
      <c r="D31" s="2"/>
      <c r="E31" s="4"/>
      <c r="F31" s="4"/>
      <c r="G31" s="46"/>
      <c r="H31" s="35">
        <f t="shared" si="0"/>
        <v>0</v>
      </c>
    </row>
    <row r="32" spans="1:8" ht="14.25" thickBot="1" thickTop="1">
      <c r="A32" s="191"/>
      <c r="B32" s="240"/>
      <c r="C32" s="210"/>
      <c r="D32" s="9" t="s">
        <v>9</v>
      </c>
      <c r="E32" s="219"/>
      <c r="F32" s="219"/>
      <c r="G32" s="220"/>
      <c r="H32" s="36">
        <f>SUM(H30:H31)</f>
        <v>0</v>
      </c>
    </row>
    <row r="33" spans="1:8" ht="13.5" thickTop="1">
      <c r="A33" s="191"/>
      <c r="B33" s="240"/>
      <c r="C33" s="208" t="s">
        <v>38</v>
      </c>
      <c r="D33" s="2" t="s">
        <v>3</v>
      </c>
      <c r="E33" s="8" t="s">
        <v>57</v>
      </c>
      <c r="F33" s="8">
        <v>4.3</v>
      </c>
      <c r="G33" s="45">
        <f>'[1]Масла и технические жидкости'!$C$27</f>
        <v>571</v>
      </c>
      <c r="H33" s="35">
        <f>G33*F33</f>
        <v>2455.2999999999997</v>
      </c>
    </row>
    <row r="34" spans="1:8" ht="12.75">
      <c r="A34" s="191"/>
      <c r="B34" s="240"/>
      <c r="C34" s="209"/>
      <c r="D34" s="2" t="s">
        <v>5</v>
      </c>
      <c r="E34" s="2" t="str">
        <f>'[1]Запчасти'!$B$268</f>
        <v>MZ690070</v>
      </c>
      <c r="F34" s="2">
        <v>1</v>
      </c>
      <c r="G34" s="48">
        <f>'[1]Запчасти'!$C$268</f>
        <v>483.1</v>
      </c>
      <c r="H34" s="35">
        <f aca="true" t="shared" si="1" ref="H34:H45">G34*F34</f>
        <v>483.1</v>
      </c>
    </row>
    <row r="35" spans="1:8" ht="12.75">
      <c r="A35" s="191"/>
      <c r="B35" s="240"/>
      <c r="C35" s="209"/>
      <c r="D35" s="2" t="s">
        <v>6</v>
      </c>
      <c r="E35" s="2" t="str">
        <f>'[1]Запчасти'!$B$273</f>
        <v>7803A005</v>
      </c>
      <c r="F35" s="2">
        <v>1</v>
      </c>
      <c r="G35" s="44">
        <f>'[1]Запчасти'!$C$273</f>
        <v>1108.84</v>
      </c>
      <c r="H35" s="35">
        <f t="shared" si="1"/>
        <v>1108.84</v>
      </c>
    </row>
    <row r="36" spans="1:8" ht="25.5">
      <c r="A36" s="191"/>
      <c r="B36" s="240"/>
      <c r="C36" s="209"/>
      <c r="D36" s="19" t="s">
        <v>39</v>
      </c>
      <c r="E36" s="2" t="str">
        <f>'[1]Запчасти'!$B$269</f>
        <v>MD050317</v>
      </c>
      <c r="F36" s="2">
        <v>1</v>
      </c>
      <c r="G36" s="44">
        <f>'[1]Запчасти'!$C$269</f>
        <v>46.31</v>
      </c>
      <c r="H36" s="35">
        <f t="shared" si="1"/>
        <v>46.31</v>
      </c>
    </row>
    <row r="37" spans="1:8" ht="38.25">
      <c r="A37" s="191"/>
      <c r="B37" s="240"/>
      <c r="C37" s="209"/>
      <c r="D37" s="19" t="s">
        <v>16</v>
      </c>
      <c r="E37" s="4" t="str">
        <f>'[1]Масла и технические жидкости'!$B$6</f>
        <v>Mobil DOT4</v>
      </c>
      <c r="F37" s="4">
        <v>1</v>
      </c>
      <c r="G37" s="46">
        <f>'[1]Масла и технические жидкости'!$C$6</f>
        <v>262.5</v>
      </c>
      <c r="H37" s="35">
        <f t="shared" si="1"/>
        <v>262.5</v>
      </c>
    </row>
    <row r="38" spans="1:8" ht="12.75">
      <c r="A38" s="191"/>
      <c r="B38" s="240"/>
      <c r="C38" s="209"/>
      <c r="D38" s="2" t="s">
        <v>17</v>
      </c>
      <c r="E38" s="4" t="str">
        <f>'[1]Запчасти'!$B$272</f>
        <v>MR968274</v>
      </c>
      <c r="F38" s="4">
        <v>1</v>
      </c>
      <c r="G38" s="46">
        <f>'[1]Запчасти'!$C$272</f>
        <v>1728.86</v>
      </c>
      <c r="H38" s="35">
        <f t="shared" si="1"/>
        <v>1728.86</v>
      </c>
    </row>
    <row r="39" spans="1:8" ht="12.75">
      <c r="A39" s="191"/>
      <c r="B39" s="240"/>
      <c r="C39" s="209"/>
      <c r="D39" s="2" t="s">
        <v>49</v>
      </c>
      <c r="E39" s="2" t="str">
        <f>'[1]Масла и технические жидкости'!$B$30</f>
        <v>CVTF-J4</v>
      </c>
      <c r="F39" s="2">
        <v>11</v>
      </c>
      <c r="G39" s="44">
        <f>'[1]Масла и технические жидкости'!$C$30</f>
        <v>937.62</v>
      </c>
      <c r="H39" s="35">
        <f t="shared" si="1"/>
        <v>10313.82</v>
      </c>
    </row>
    <row r="40" spans="1:8" ht="25.5">
      <c r="A40" s="191"/>
      <c r="B40" s="240"/>
      <c r="C40" s="209"/>
      <c r="D40" s="19" t="s">
        <v>44</v>
      </c>
      <c r="E40" s="2" t="str">
        <f>'[1]Запчасти'!$B$277</f>
        <v>2705A013</v>
      </c>
      <c r="F40" s="2">
        <v>1</v>
      </c>
      <c r="G40" s="44">
        <f>'[1]Запчасти'!$C$277</f>
        <v>153.06</v>
      </c>
      <c r="H40" s="35">
        <f t="shared" si="1"/>
        <v>153.06</v>
      </c>
    </row>
    <row r="41" spans="1:8" ht="25.5">
      <c r="A41" s="191"/>
      <c r="B41" s="240"/>
      <c r="C41" s="209"/>
      <c r="D41" s="2" t="s">
        <v>43</v>
      </c>
      <c r="E41" s="19" t="str">
        <f>'[1]Масла и технические жидкости'!$B$31</f>
        <v>Hypoid Gear Oil SAE 80 GL-5</v>
      </c>
      <c r="F41" s="2">
        <v>0.47</v>
      </c>
      <c r="G41" s="44">
        <f>'[1]Масла и технические жидкости'!$C$31</f>
        <v>831</v>
      </c>
      <c r="H41" s="35">
        <f t="shared" si="1"/>
        <v>390.57</v>
      </c>
    </row>
    <row r="42" spans="1:8" ht="25.5">
      <c r="A42" s="191"/>
      <c r="B42" s="240"/>
      <c r="C42" s="209"/>
      <c r="D42" s="19" t="s">
        <v>50</v>
      </c>
      <c r="E42" s="2" t="str">
        <f>'[1]Запчасти'!$B$278</f>
        <v>3200A102</v>
      </c>
      <c r="F42" s="2">
        <v>1</v>
      </c>
      <c r="G42" s="44">
        <f>'[1]Запчасти'!$C$278</f>
        <v>159.07</v>
      </c>
      <c r="H42" s="35">
        <f t="shared" si="1"/>
        <v>159.07</v>
      </c>
    </row>
    <row r="43" spans="1:8" ht="25.5">
      <c r="A43" s="191"/>
      <c r="B43" s="240"/>
      <c r="C43" s="209"/>
      <c r="D43" s="19" t="s">
        <v>51</v>
      </c>
      <c r="E43" s="2" t="str">
        <f>'[1]Запчасти'!$B$279</f>
        <v>MF660036</v>
      </c>
      <c r="F43" s="2">
        <v>1</v>
      </c>
      <c r="G43" s="44">
        <f>'[1]Запчасти'!$C$279</f>
        <v>36.85</v>
      </c>
      <c r="H43" s="35">
        <f t="shared" si="1"/>
        <v>36.85</v>
      </c>
    </row>
    <row r="44" spans="1:8" ht="12.75">
      <c r="A44" s="191"/>
      <c r="B44" s="240"/>
      <c r="C44" s="209"/>
      <c r="D44" s="19" t="s">
        <v>60</v>
      </c>
      <c r="E44" s="2" t="str">
        <f>'[1]Запчасти'!$B$281</f>
        <v>2824A006</v>
      </c>
      <c r="F44" s="2">
        <v>1</v>
      </c>
      <c r="G44" s="44">
        <f>'[1]Запчасти'!$C$281</f>
        <v>1224.25</v>
      </c>
      <c r="H44" s="35">
        <f t="shared" si="1"/>
        <v>1224.25</v>
      </c>
    </row>
    <row r="45" spans="1:8" ht="25.5">
      <c r="A45" s="191"/>
      <c r="B45" s="240"/>
      <c r="C45" s="209"/>
      <c r="D45" s="19" t="s">
        <v>59</v>
      </c>
      <c r="E45" s="2" t="str">
        <f>'[1]Запчасти'!$B$282</f>
        <v>2920A096</v>
      </c>
      <c r="F45" s="2">
        <v>1</v>
      </c>
      <c r="G45" s="44">
        <f>'[1]Запчасти'!$C$282</f>
        <v>195.54</v>
      </c>
      <c r="H45" s="35">
        <f t="shared" si="1"/>
        <v>195.54</v>
      </c>
    </row>
    <row r="46" spans="1:8" ht="13.5" thickBot="1">
      <c r="A46" s="191"/>
      <c r="B46" s="240"/>
      <c r="C46" s="209"/>
      <c r="D46" s="2"/>
      <c r="E46" s="4"/>
      <c r="F46" s="4"/>
      <c r="G46" s="46"/>
      <c r="H46" s="35">
        <f>G46*F46</f>
        <v>0</v>
      </c>
    </row>
    <row r="47" spans="1:8" ht="14.25" thickBot="1" thickTop="1">
      <c r="A47" s="191"/>
      <c r="B47" s="241"/>
      <c r="C47" s="210"/>
      <c r="D47" s="3" t="s">
        <v>9</v>
      </c>
      <c r="E47" s="221"/>
      <c r="F47" s="221"/>
      <c r="G47" s="222"/>
      <c r="H47" s="36">
        <f>SUM(H33:H46)</f>
        <v>18558.07</v>
      </c>
    </row>
    <row r="48" spans="1:8" ht="13.5" thickTop="1">
      <c r="A48" s="191"/>
      <c r="B48" s="240" t="str">
        <f>B7</f>
        <v>2,4 4WD</v>
      </c>
      <c r="C48" s="209"/>
      <c r="D48" s="2"/>
      <c r="E48" s="4"/>
      <c r="F48" s="4"/>
      <c r="G48" s="46"/>
      <c r="H48" s="35">
        <f>F48*G48</f>
        <v>0</v>
      </c>
    </row>
    <row r="49" spans="1:8" ht="13.5" thickBot="1">
      <c r="A49" s="191"/>
      <c r="B49" s="240"/>
      <c r="C49" s="209"/>
      <c r="D49" s="2"/>
      <c r="E49" s="4"/>
      <c r="F49" s="4"/>
      <c r="G49" s="46"/>
      <c r="H49" s="35">
        <f>F49*G49</f>
        <v>0</v>
      </c>
    </row>
    <row r="50" spans="1:8" ht="14.25" thickBot="1" thickTop="1">
      <c r="A50" s="191"/>
      <c r="B50" s="240"/>
      <c r="C50" s="210"/>
      <c r="D50" s="9" t="s">
        <v>9</v>
      </c>
      <c r="E50" s="219"/>
      <c r="F50" s="219"/>
      <c r="G50" s="220"/>
      <c r="H50" s="36">
        <f>SUM(H48:H49)</f>
        <v>0</v>
      </c>
    </row>
    <row r="51" spans="1:8" ht="13.5" thickTop="1">
      <c r="A51" s="191"/>
      <c r="B51" s="240"/>
      <c r="C51" s="209" t="s">
        <v>38</v>
      </c>
      <c r="D51" s="2" t="s">
        <v>3</v>
      </c>
      <c r="E51" s="8" t="s">
        <v>57</v>
      </c>
      <c r="F51" s="8">
        <v>4.6</v>
      </c>
      <c r="G51" s="45">
        <f>'[1]Масла и технические жидкости'!$C$27</f>
        <v>571</v>
      </c>
      <c r="H51" s="35">
        <f>G51*F51</f>
        <v>2626.6</v>
      </c>
    </row>
    <row r="52" spans="1:8" ht="12.75">
      <c r="A52" s="191"/>
      <c r="B52" s="240"/>
      <c r="C52" s="209"/>
      <c r="D52" s="2" t="s">
        <v>5</v>
      </c>
      <c r="E52" s="2" t="str">
        <f>'[1]Запчасти'!$B$268</f>
        <v>MZ690070</v>
      </c>
      <c r="F52" s="2">
        <v>1</v>
      </c>
      <c r="G52" s="48">
        <f>'[1]Запчасти'!$C$268</f>
        <v>483.1</v>
      </c>
      <c r="H52" s="35">
        <f aca="true" t="shared" si="2" ref="H52:H64">G52*F52</f>
        <v>483.1</v>
      </c>
    </row>
    <row r="53" spans="1:8" ht="12.75">
      <c r="A53" s="191"/>
      <c r="B53" s="240"/>
      <c r="C53" s="209"/>
      <c r="D53" s="2" t="s">
        <v>6</v>
      </c>
      <c r="E53" s="2" t="str">
        <f>'[1]Запчасти'!$B$273</f>
        <v>7803A005</v>
      </c>
      <c r="F53" s="2">
        <v>1</v>
      </c>
      <c r="G53" s="44">
        <f>'[1]Запчасти'!$C$273</f>
        <v>1108.84</v>
      </c>
      <c r="H53" s="35">
        <f t="shared" si="2"/>
        <v>1108.84</v>
      </c>
    </row>
    <row r="54" spans="1:8" ht="25.5">
      <c r="A54" s="191"/>
      <c r="B54" s="240"/>
      <c r="C54" s="209"/>
      <c r="D54" s="19" t="s">
        <v>39</v>
      </c>
      <c r="E54" s="2" t="str">
        <f>'[1]Запчасти'!$B$269</f>
        <v>MD050317</v>
      </c>
      <c r="F54" s="2">
        <v>1</v>
      </c>
      <c r="G54" s="44">
        <f>'[1]Запчасти'!$C$269</f>
        <v>46.31</v>
      </c>
      <c r="H54" s="35">
        <f t="shared" si="2"/>
        <v>46.31</v>
      </c>
    </row>
    <row r="55" spans="1:8" ht="38.25">
      <c r="A55" s="191"/>
      <c r="B55" s="240"/>
      <c r="C55" s="209"/>
      <c r="D55" s="19" t="s">
        <v>16</v>
      </c>
      <c r="E55" s="4" t="e">
        <f>#REF!</f>
        <v>#REF!</v>
      </c>
      <c r="F55" s="4">
        <v>1</v>
      </c>
      <c r="G55" s="46">
        <f>'[1]Масла и технические жидкости'!$C$6</f>
        <v>262.5</v>
      </c>
      <c r="H55" s="35">
        <f t="shared" si="2"/>
        <v>262.5</v>
      </c>
    </row>
    <row r="56" spans="1:8" ht="12.75">
      <c r="A56" s="191"/>
      <c r="B56" s="240"/>
      <c r="C56" s="209"/>
      <c r="D56" s="2" t="s">
        <v>17</v>
      </c>
      <c r="E56" s="4" t="str">
        <f>'[1]Запчасти'!$B$272</f>
        <v>MR968274</v>
      </c>
      <c r="F56" s="4">
        <v>1</v>
      </c>
      <c r="G56" s="46">
        <f>'[1]Запчасти'!$C$272</f>
        <v>1728.86</v>
      </c>
      <c r="H56" s="35">
        <f t="shared" si="2"/>
        <v>1728.86</v>
      </c>
    </row>
    <row r="57" spans="1:8" ht="25.5">
      <c r="A57" s="191"/>
      <c r="B57" s="240"/>
      <c r="C57" s="209"/>
      <c r="D57" s="2" t="s">
        <v>43</v>
      </c>
      <c r="E57" s="21" t="str">
        <f>'[1]Масла и технические жидкости'!$B$31</f>
        <v>Hypoid Gear Oil SAE 80 GL-5</v>
      </c>
      <c r="F57" s="2">
        <v>0.47</v>
      </c>
      <c r="G57" s="44">
        <f>'[1]Масла и технические жидкости'!$C$31</f>
        <v>831</v>
      </c>
      <c r="H57" s="35">
        <f t="shared" si="2"/>
        <v>390.57</v>
      </c>
    </row>
    <row r="58" spans="1:8" ht="25.5">
      <c r="A58" s="191"/>
      <c r="B58" s="240"/>
      <c r="C58" s="209"/>
      <c r="D58" s="19" t="s">
        <v>50</v>
      </c>
      <c r="E58" s="4" t="str">
        <f>'[1]Запчасти'!$B$278</f>
        <v>3200A102</v>
      </c>
      <c r="F58" s="2">
        <v>1</v>
      </c>
      <c r="G58" s="44">
        <f>'[1]Запчасти'!$C$278</f>
        <v>159.07</v>
      </c>
      <c r="H58" s="35">
        <f t="shared" si="2"/>
        <v>159.07</v>
      </c>
    </row>
    <row r="59" spans="1:8" ht="25.5">
      <c r="A59" s="191"/>
      <c r="B59" s="240"/>
      <c r="C59" s="209"/>
      <c r="D59" s="19" t="s">
        <v>51</v>
      </c>
      <c r="E59" s="4" t="str">
        <f>'[1]Запчасти'!$B$279</f>
        <v>MF660036</v>
      </c>
      <c r="F59" s="2">
        <v>1</v>
      </c>
      <c r="G59" s="44">
        <f>'[1]Запчасти'!$C$279</f>
        <v>36.85</v>
      </c>
      <c r="H59" s="35">
        <f t="shared" si="2"/>
        <v>36.85</v>
      </c>
    </row>
    <row r="60" spans="1:8" ht="12.75">
      <c r="A60" s="191"/>
      <c r="B60" s="240"/>
      <c r="C60" s="209"/>
      <c r="D60" s="2" t="s">
        <v>49</v>
      </c>
      <c r="E60" s="2" t="str">
        <f>'[1]Масла и технические жидкости'!$B$30</f>
        <v>CVTF-J4</v>
      </c>
      <c r="F60" s="2">
        <v>11</v>
      </c>
      <c r="G60" s="44">
        <f>'[1]Масла и технические жидкости'!$C$30</f>
        <v>937.62</v>
      </c>
      <c r="H60" s="35">
        <f t="shared" si="2"/>
        <v>10313.82</v>
      </c>
    </row>
    <row r="61" spans="1:8" ht="25.5">
      <c r="A61" s="191"/>
      <c r="B61" s="240"/>
      <c r="C61" s="209"/>
      <c r="D61" s="19" t="s">
        <v>44</v>
      </c>
      <c r="E61" s="2" t="str">
        <f>'[1]Запчасти'!$B$277</f>
        <v>2705A013</v>
      </c>
      <c r="F61" s="2">
        <v>1</v>
      </c>
      <c r="G61" s="44">
        <f>'[1]Запчасти'!$C$277</f>
        <v>153.06</v>
      </c>
      <c r="H61" s="35">
        <f t="shared" si="2"/>
        <v>153.06</v>
      </c>
    </row>
    <row r="62" spans="1:8" ht="12.75">
      <c r="A62" s="191"/>
      <c r="B62" s="240"/>
      <c r="C62" s="209"/>
      <c r="D62" s="19" t="s">
        <v>60</v>
      </c>
      <c r="E62" s="2" t="str">
        <f>'[1]Запчасти'!$B$281</f>
        <v>2824A006</v>
      </c>
      <c r="F62" s="2">
        <v>1</v>
      </c>
      <c r="G62" s="44">
        <f>'[1]Запчасти'!$C$281</f>
        <v>1224.25</v>
      </c>
      <c r="H62" s="35">
        <f t="shared" si="2"/>
        <v>1224.25</v>
      </c>
    </row>
    <row r="63" spans="1:8" ht="25.5">
      <c r="A63" s="191"/>
      <c r="B63" s="240"/>
      <c r="C63" s="209"/>
      <c r="D63" s="19" t="s">
        <v>59</v>
      </c>
      <c r="E63" s="2" t="str">
        <f>'[1]Запчасти'!$B$282</f>
        <v>2920A096</v>
      </c>
      <c r="F63" s="2">
        <v>1</v>
      </c>
      <c r="G63" s="44">
        <f>'[1]Запчасти'!$C$282</f>
        <v>195.54</v>
      </c>
      <c r="H63" s="35">
        <f t="shared" si="2"/>
        <v>195.54</v>
      </c>
    </row>
    <row r="64" spans="1:8" ht="13.5" thickBot="1">
      <c r="A64" s="191"/>
      <c r="B64" s="240"/>
      <c r="C64" s="209"/>
      <c r="D64" s="2"/>
      <c r="E64" s="4"/>
      <c r="F64" s="4"/>
      <c r="G64" s="46"/>
      <c r="H64" s="35">
        <f t="shared" si="2"/>
        <v>0</v>
      </c>
    </row>
    <row r="65" spans="1:8" ht="14.25" thickBot="1" thickTop="1">
      <c r="A65" s="191"/>
      <c r="B65" s="241"/>
      <c r="C65" s="297"/>
      <c r="D65" s="104" t="s">
        <v>9</v>
      </c>
      <c r="E65" s="221"/>
      <c r="F65" s="221"/>
      <c r="G65" s="222"/>
      <c r="H65" s="36">
        <f>SUM(H51:H64)</f>
        <v>18729.370000000003</v>
      </c>
    </row>
    <row r="66" spans="1:8" ht="13.5" thickTop="1">
      <c r="A66" s="191"/>
      <c r="B66" s="251" t="s">
        <v>61</v>
      </c>
      <c r="C66" s="323"/>
      <c r="D66" s="174"/>
      <c r="E66" s="2"/>
      <c r="F66" s="2"/>
      <c r="G66" s="2"/>
      <c r="H66" s="35">
        <f>F66*G66</f>
        <v>0</v>
      </c>
    </row>
    <row r="67" spans="1:8" ht="13.5" thickBot="1">
      <c r="A67" s="191"/>
      <c r="B67" s="259"/>
      <c r="C67" s="209"/>
      <c r="D67" s="104"/>
      <c r="E67" s="2"/>
      <c r="F67" s="2"/>
      <c r="G67" s="2"/>
      <c r="H67" s="35">
        <f>F67*G67</f>
        <v>0</v>
      </c>
    </row>
    <row r="68" spans="1:8" ht="14.25" thickBot="1" thickTop="1">
      <c r="A68" s="191"/>
      <c r="B68" s="259"/>
      <c r="C68" s="210"/>
      <c r="D68" s="170" t="s">
        <v>9</v>
      </c>
      <c r="E68" s="9"/>
      <c r="F68" s="9"/>
      <c r="G68" s="9"/>
      <c r="H68" s="106">
        <f>SUM(H66:H67)</f>
        <v>0</v>
      </c>
    </row>
    <row r="69" spans="1:8" ht="13.5" thickTop="1">
      <c r="A69" s="191"/>
      <c r="B69" s="259"/>
      <c r="C69" s="208" t="s">
        <v>2</v>
      </c>
      <c r="D69" s="104" t="s">
        <v>3</v>
      </c>
      <c r="E69" s="2" t="str">
        <f>'[1]Масла и технические жидкости'!$B$27</f>
        <v>Oil 0W30 </v>
      </c>
      <c r="F69" s="2">
        <v>4.3</v>
      </c>
      <c r="G69" s="44">
        <f>'[1]Масла и технические жидкости'!$C$27</f>
        <v>571</v>
      </c>
      <c r="H69" s="109">
        <f aca="true" t="shared" si="3" ref="H69:H79">G69*F69</f>
        <v>2455.2999999999997</v>
      </c>
    </row>
    <row r="70" spans="1:8" ht="12.75">
      <c r="A70" s="191"/>
      <c r="B70" s="259"/>
      <c r="C70" s="209"/>
      <c r="D70" s="104" t="s">
        <v>5</v>
      </c>
      <c r="E70" s="2" t="str">
        <f>'[1]Запчасти'!$B$268</f>
        <v>MZ690070</v>
      </c>
      <c r="F70" s="2">
        <v>1</v>
      </c>
      <c r="G70" s="2">
        <f>'[1]Запчасти'!$C$268</f>
        <v>483.1</v>
      </c>
      <c r="H70" s="35">
        <f t="shared" si="3"/>
        <v>483.1</v>
      </c>
    </row>
    <row r="71" spans="1:8" ht="12.75">
      <c r="A71" s="191"/>
      <c r="B71" s="259"/>
      <c r="C71" s="209"/>
      <c r="D71" s="104" t="s">
        <v>6</v>
      </c>
      <c r="E71" s="2" t="str">
        <f>'[1]Запчасти'!$B$273</f>
        <v>7803A005</v>
      </c>
      <c r="F71" s="2">
        <v>1</v>
      </c>
      <c r="G71" s="2">
        <f>'[1]Запчасти'!$C$273</f>
        <v>1108.84</v>
      </c>
      <c r="H71" s="35">
        <f t="shared" si="3"/>
        <v>1108.84</v>
      </c>
    </row>
    <row r="72" spans="1:8" ht="25.5">
      <c r="A72" s="191"/>
      <c r="B72" s="259"/>
      <c r="C72" s="209"/>
      <c r="D72" s="101" t="s">
        <v>39</v>
      </c>
      <c r="E72" s="4" t="str">
        <f>'[1]Запчасти'!$B$269</f>
        <v>MD050317</v>
      </c>
      <c r="F72" s="4">
        <v>1</v>
      </c>
      <c r="G72" s="4">
        <f>'[1]Запчасти'!$C$269</f>
        <v>46.31</v>
      </c>
      <c r="H72" s="35">
        <f t="shared" si="3"/>
        <v>46.31</v>
      </c>
    </row>
    <row r="73" spans="1:8" ht="38.25">
      <c r="A73" s="191"/>
      <c r="B73" s="259"/>
      <c r="C73" s="209"/>
      <c r="D73" s="101" t="s">
        <v>16</v>
      </c>
      <c r="E73" s="4" t="str">
        <f>'[1]Масла и технические жидкости'!$B$6</f>
        <v>Mobil DOT4</v>
      </c>
      <c r="F73" s="4">
        <v>1</v>
      </c>
      <c r="G73" s="46">
        <f>'[1]Масла и технические жидкости'!$C$6</f>
        <v>262.5</v>
      </c>
      <c r="H73" s="35">
        <f t="shared" si="3"/>
        <v>262.5</v>
      </c>
    </row>
    <row r="74" spans="1:8" ht="12.75">
      <c r="A74" s="191"/>
      <c r="B74" s="259"/>
      <c r="C74" s="209"/>
      <c r="D74" s="104" t="s">
        <v>17</v>
      </c>
      <c r="E74" s="2" t="str">
        <f>'[1]Запчасти'!$B$272</f>
        <v>MR968274</v>
      </c>
      <c r="F74" s="4">
        <v>1</v>
      </c>
      <c r="G74" s="2">
        <f>'[1]Запчасти'!$C$272</f>
        <v>1728.86</v>
      </c>
      <c r="H74" s="35">
        <f t="shared" si="3"/>
        <v>1728.86</v>
      </c>
    </row>
    <row r="75" spans="1:8" ht="25.5">
      <c r="A75" s="191"/>
      <c r="B75" s="259"/>
      <c r="C75" s="209"/>
      <c r="D75" s="184" t="s">
        <v>43</v>
      </c>
      <c r="E75" s="21" t="str">
        <f>'[1]Масла и технические жидкости'!$B$31</f>
        <v>Hypoid Gear Oil SAE 80 GL-5</v>
      </c>
      <c r="F75" s="4">
        <v>0.47</v>
      </c>
      <c r="G75" s="46">
        <f>'[1]Масла и технические жидкости'!$C$31</f>
        <v>831</v>
      </c>
      <c r="H75" s="35">
        <f t="shared" si="3"/>
        <v>390.57</v>
      </c>
    </row>
    <row r="76" spans="1:8" ht="25.5">
      <c r="A76" s="191"/>
      <c r="B76" s="259"/>
      <c r="C76" s="209"/>
      <c r="D76" s="101" t="s">
        <v>50</v>
      </c>
      <c r="E76" s="4" t="str">
        <f>'[1]Запчасти'!$B$278</f>
        <v>3200A102</v>
      </c>
      <c r="F76" s="4">
        <v>1</v>
      </c>
      <c r="G76" s="4">
        <f>'[1]Запчасти'!$C$278</f>
        <v>159.07</v>
      </c>
      <c r="H76" s="35">
        <f t="shared" si="3"/>
        <v>159.07</v>
      </c>
    </row>
    <row r="77" spans="1:8" ht="25.5">
      <c r="A77" s="191"/>
      <c r="B77" s="259"/>
      <c r="C77" s="209"/>
      <c r="D77" s="101" t="s">
        <v>51</v>
      </c>
      <c r="E77" s="4" t="str">
        <f>'[1]Запчасти'!$B$279</f>
        <v>MF660036</v>
      </c>
      <c r="F77" s="4">
        <v>1</v>
      </c>
      <c r="G77" s="4">
        <f>'[1]Запчасти'!$C$279</f>
        <v>36.85</v>
      </c>
      <c r="H77" s="35">
        <f t="shared" si="3"/>
        <v>36.85</v>
      </c>
    </row>
    <row r="78" spans="1:8" ht="25.5">
      <c r="A78" s="191"/>
      <c r="B78" s="259"/>
      <c r="C78" s="209"/>
      <c r="D78" s="125" t="s">
        <v>65</v>
      </c>
      <c r="E78" s="21" t="str">
        <f>'[1]Масла и технические жидкости'!$B$32</f>
        <v>MITSUBISHI MOTORS GENUINE ATF - J3</v>
      </c>
      <c r="F78" s="4">
        <v>9</v>
      </c>
      <c r="G78" s="46">
        <f>'[1]Масла и технические жидкости'!$C$32</f>
        <v>327.17</v>
      </c>
      <c r="H78" s="35">
        <f t="shared" si="3"/>
        <v>2944.53</v>
      </c>
    </row>
    <row r="79" spans="1:8" ht="25.5">
      <c r="A79" s="191"/>
      <c r="B79" s="259"/>
      <c r="C79" s="209"/>
      <c r="D79" s="101" t="s">
        <v>66</v>
      </c>
      <c r="E79" s="4" t="str">
        <f>'[1]Запчасти'!$B$286</f>
        <v>2702A031</v>
      </c>
      <c r="F79" s="4">
        <v>1</v>
      </c>
      <c r="G79" s="4">
        <f>'[1]Запчасти'!$C$286</f>
        <v>91.06</v>
      </c>
      <c r="H79" s="35">
        <f t="shared" si="3"/>
        <v>91.06</v>
      </c>
    </row>
    <row r="80" spans="1:8" ht="13.5" thickBot="1">
      <c r="A80" s="191"/>
      <c r="B80" s="259"/>
      <c r="C80" s="209"/>
      <c r="D80" s="101"/>
      <c r="E80" s="2"/>
      <c r="F80" s="2"/>
      <c r="G80" s="2"/>
      <c r="H80" s="111">
        <v>0</v>
      </c>
    </row>
    <row r="81" spans="1:8" ht="14.25" thickBot="1" thickTop="1">
      <c r="A81" s="192"/>
      <c r="B81" s="272"/>
      <c r="C81" s="234"/>
      <c r="D81" s="105" t="s">
        <v>9</v>
      </c>
      <c r="E81" s="2"/>
      <c r="F81" s="2"/>
      <c r="G81" s="2"/>
      <c r="H81" s="107">
        <f>H69+H70+H71+H72+H73+H74+H75+H76+H77+H78+H79</f>
        <v>9706.989999999998</v>
      </c>
    </row>
    <row r="82" spans="1:8" ht="14.25" customHeight="1" thickBot="1" thickTop="1">
      <c r="A82" s="189" t="s">
        <v>47</v>
      </c>
      <c r="B82" s="247" t="str">
        <f>B14</f>
        <v>2,0 2WD</v>
      </c>
      <c r="C82" s="12" t="s">
        <v>1</v>
      </c>
      <c r="D82" s="242"/>
      <c r="E82" s="242"/>
      <c r="F82" s="242"/>
      <c r="G82" s="242"/>
      <c r="H82" s="37">
        <f>H16+G3</f>
        <v>0</v>
      </c>
    </row>
    <row r="83" spans="1:8" ht="14.25" thickBot="1" thickTop="1">
      <c r="A83" s="190"/>
      <c r="B83" s="248"/>
      <c r="C83" s="13" t="s">
        <v>2</v>
      </c>
      <c r="D83" s="243"/>
      <c r="E83" s="243"/>
      <c r="F83" s="243"/>
      <c r="G83" s="243"/>
      <c r="H83" s="37">
        <f>H29+G4</f>
        <v>34307.26</v>
      </c>
    </row>
    <row r="84" spans="1:8" ht="14.25" thickBot="1" thickTop="1">
      <c r="A84" s="190"/>
      <c r="B84" s="349" t="str">
        <f>B30</f>
        <v>2,0 4WD</v>
      </c>
      <c r="C84" s="13" t="s">
        <v>1</v>
      </c>
      <c r="D84" s="243"/>
      <c r="E84" s="243"/>
      <c r="F84" s="243"/>
      <c r="G84" s="352"/>
      <c r="H84" s="37">
        <f>H32+G5</f>
        <v>0</v>
      </c>
    </row>
    <row r="85" spans="1:8" ht="14.25" thickBot="1" thickTop="1">
      <c r="A85" s="190"/>
      <c r="B85" s="349"/>
      <c r="C85" s="13" t="s">
        <v>38</v>
      </c>
      <c r="D85" s="243"/>
      <c r="E85" s="243"/>
      <c r="F85" s="243"/>
      <c r="G85" s="352"/>
      <c r="H85" s="37">
        <f>H47+G6</f>
        <v>30009.37</v>
      </c>
    </row>
    <row r="86" spans="1:8" ht="14.25" thickBot="1" thickTop="1">
      <c r="A86" s="190"/>
      <c r="B86" s="349" t="str">
        <f>B48</f>
        <v>2,4 4WD</v>
      </c>
      <c r="C86" s="64" t="s">
        <v>1</v>
      </c>
      <c r="D86" s="353"/>
      <c r="E86" s="353"/>
      <c r="F86" s="353"/>
      <c r="G86" s="353"/>
      <c r="H86" s="37">
        <f>H50+G7</f>
        <v>0</v>
      </c>
    </row>
    <row r="87" spans="1:8" ht="14.25" thickBot="1" thickTop="1">
      <c r="A87" s="190"/>
      <c r="B87" s="349"/>
      <c r="C87" s="13" t="s">
        <v>38</v>
      </c>
      <c r="D87" s="243"/>
      <c r="E87" s="243"/>
      <c r="F87" s="243"/>
      <c r="G87" s="243"/>
      <c r="H87" s="37">
        <f>H65+G8</f>
        <v>30180.670000000002</v>
      </c>
    </row>
    <row r="88" spans="1:8" ht="14.25" thickBot="1" thickTop="1">
      <c r="A88" s="190"/>
      <c r="B88" s="193" t="s">
        <v>61</v>
      </c>
      <c r="C88" s="13"/>
      <c r="D88" s="56"/>
      <c r="E88" s="56"/>
      <c r="F88" s="56"/>
      <c r="G88" s="58"/>
      <c r="H88" s="37">
        <v>0</v>
      </c>
    </row>
    <row r="89" spans="1:8" ht="14.25" thickBot="1" thickTop="1">
      <c r="A89" s="294"/>
      <c r="B89" s="325"/>
      <c r="C89" s="61" t="s">
        <v>2</v>
      </c>
      <c r="D89" s="57"/>
      <c r="E89" s="57"/>
      <c r="F89" s="57"/>
      <c r="G89" s="57"/>
      <c r="H89" s="37">
        <f>G10+H81</f>
        <v>26185.69</v>
      </c>
    </row>
    <row r="90" spans="1:8" ht="13.5" customHeight="1" thickBot="1" thickTop="1">
      <c r="A90" s="301" t="s">
        <v>48</v>
      </c>
      <c r="B90" s="236" t="str">
        <f>B14</f>
        <v>2,0 2WD</v>
      </c>
      <c r="C90" s="14" t="s">
        <v>1</v>
      </c>
      <c r="D90" s="238"/>
      <c r="E90" s="238"/>
      <c r="F90" s="238"/>
      <c r="G90" s="238"/>
      <c r="H90" s="38">
        <v>0</v>
      </c>
    </row>
    <row r="91" spans="1:8" ht="14.25" thickBot="1" thickTop="1">
      <c r="A91" s="302"/>
      <c r="B91" s="237"/>
      <c r="C91" s="15" t="s">
        <v>2</v>
      </c>
      <c r="D91" s="235"/>
      <c r="E91" s="235"/>
      <c r="F91" s="235"/>
      <c r="G91" s="235"/>
      <c r="H91" s="38">
        <f>H83+G12</f>
        <v>35703.76</v>
      </c>
    </row>
    <row r="92" spans="1:8" ht="14.25" thickBot="1" thickTop="1">
      <c r="A92" s="302"/>
      <c r="B92" s="239" t="str">
        <f>B30</f>
        <v>2,0 4WD</v>
      </c>
      <c r="C92" s="15" t="s">
        <v>1</v>
      </c>
      <c r="D92" s="235"/>
      <c r="E92" s="235"/>
      <c r="F92" s="235"/>
      <c r="G92" s="232"/>
      <c r="H92" s="38">
        <v>0</v>
      </c>
    </row>
    <row r="93" spans="1:8" ht="14.25" thickBot="1" thickTop="1">
      <c r="A93" s="302"/>
      <c r="B93" s="239"/>
      <c r="C93" s="15" t="s">
        <v>38</v>
      </c>
      <c r="D93" s="235"/>
      <c r="E93" s="235"/>
      <c r="F93" s="235"/>
      <c r="G93" s="232"/>
      <c r="H93" s="38">
        <f>H85+G12</f>
        <v>31405.87</v>
      </c>
    </row>
    <row r="94" spans="1:8" ht="14.25" thickBot="1" thickTop="1">
      <c r="A94" s="302"/>
      <c r="B94" s="421" t="str">
        <f>B48</f>
        <v>2,4 4WD</v>
      </c>
      <c r="C94" s="65" t="s">
        <v>1</v>
      </c>
      <c r="D94" s="346"/>
      <c r="E94" s="346"/>
      <c r="F94" s="346"/>
      <c r="G94" s="346"/>
      <c r="H94" s="38">
        <v>0</v>
      </c>
    </row>
    <row r="95" spans="1:8" ht="14.25" thickBot="1" thickTop="1">
      <c r="A95" s="302"/>
      <c r="B95" s="421"/>
      <c r="C95" s="60" t="s">
        <v>38</v>
      </c>
      <c r="D95" s="284"/>
      <c r="E95" s="284"/>
      <c r="F95" s="284"/>
      <c r="G95" s="284"/>
      <c r="H95" s="38">
        <f>H87+G12</f>
        <v>31577.170000000002</v>
      </c>
    </row>
    <row r="96" spans="1:8" ht="14.25" thickBot="1" thickTop="1">
      <c r="A96" s="302"/>
      <c r="B96" s="203" t="s">
        <v>61</v>
      </c>
      <c r="C96" s="10"/>
      <c r="D96" s="235"/>
      <c r="E96" s="235"/>
      <c r="F96" s="235"/>
      <c r="G96" s="232"/>
      <c r="H96" s="169">
        <v>0</v>
      </c>
    </row>
    <row r="97" spans="1:8" ht="14.25" thickBot="1" thickTop="1">
      <c r="A97" s="303"/>
      <c r="B97" s="194"/>
      <c r="C97" s="3" t="s">
        <v>2</v>
      </c>
      <c r="D97" s="221"/>
      <c r="E97" s="221"/>
      <c r="F97" s="221"/>
      <c r="G97" s="222"/>
      <c r="H97" s="111">
        <f>G10+G12+H81</f>
        <v>27582.19</v>
      </c>
    </row>
    <row r="98" ht="13.5" thickTop="1"/>
  </sheetData>
  <sheetProtection/>
  <mergeCells count="69">
    <mergeCell ref="B94:B95"/>
    <mergeCell ref="D94:G94"/>
    <mergeCell ref="D95:G95"/>
    <mergeCell ref="D90:G90"/>
    <mergeCell ref="D91:G91"/>
    <mergeCell ref="B92:B93"/>
    <mergeCell ref="D92:G92"/>
    <mergeCell ref="D93:G93"/>
    <mergeCell ref="B90:B91"/>
    <mergeCell ref="B7:B8"/>
    <mergeCell ref="B48:B65"/>
    <mergeCell ref="B84:B85"/>
    <mergeCell ref="A11:A12"/>
    <mergeCell ref="B11:C11"/>
    <mergeCell ref="B30:B47"/>
    <mergeCell ref="A82:A89"/>
    <mergeCell ref="B82:B83"/>
    <mergeCell ref="C30:C32"/>
    <mergeCell ref="A14:A81"/>
    <mergeCell ref="C48:C50"/>
    <mergeCell ref="E50:G50"/>
    <mergeCell ref="C51:C65"/>
    <mergeCell ref="E65:G65"/>
    <mergeCell ref="B86:B87"/>
    <mergeCell ref="D87:G87"/>
    <mergeCell ref="D85:G85"/>
    <mergeCell ref="B66:B81"/>
    <mergeCell ref="D82:G82"/>
    <mergeCell ref="D83:G83"/>
    <mergeCell ref="D84:G84"/>
    <mergeCell ref="C66:C68"/>
    <mergeCell ref="C69:C81"/>
    <mergeCell ref="D86:G86"/>
    <mergeCell ref="C17:C29"/>
    <mergeCell ref="E29:G29"/>
    <mergeCell ref="G11:H11"/>
    <mergeCell ref="E32:G32"/>
    <mergeCell ref="C33:C47"/>
    <mergeCell ref="E47:G47"/>
    <mergeCell ref="A1:C1"/>
    <mergeCell ref="D1:H1"/>
    <mergeCell ref="A2:C2"/>
    <mergeCell ref="B12:C12"/>
    <mergeCell ref="B3:B4"/>
    <mergeCell ref="B5:B6"/>
    <mergeCell ref="G12:H12"/>
    <mergeCell ref="G4:H4"/>
    <mergeCell ref="E2:F2"/>
    <mergeCell ref="G5:H5"/>
    <mergeCell ref="G2:H2"/>
    <mergeCell ref="G3:H3"/>
    <mergeCell ref="E11:F11"/>
    <mergeCell ref="E12:F12"/>
    <mergeCell ref="B14:B29"/>
    <mergeCell ref="C14:C16"/>
    <mergeCell ref="G6:H6"/>
    <mergeCell ref="G7:H7"/>
    <mergeCell ref="G8:H8"/>
    <mergeCell ref="E16:G16"/>
    <mergeCell ref="A90:A97"/>
    <mergeCell ref="B96:B97"/>
    <mergeCell ref="D96:G96"/>
    <mergeCell ref="D97:G97"/>
    <mergeCell ref="B88:B89"/>
    <mergeCell ref="A3:A10"/>
    <mergeCell ref="B9:B10"/>
    <mergeCell ref="E3:F10"/>
    <mergeCell ref="G9:H9"/>
    <mergeCell ref="G10:H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7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0.375" style="1" customWidth="1"/>
    <col min="2" max="2" width="10.00390625" style="1" bestFit="1" customWidth="1"/>
    <col min="3" max="3" width="14.125" style="1" bestFit="1" customWidth="1"/>
    <col min="4" max="4" width="19.75390625" style="1" customWidth="1"/>
    <col min="5" max="5" width="23.75390625" style="6" customWidth="1"/>
    <col min="6" max="6" width="16.625" style="6" customWidth="1"/>
    <col min="7" max="7" width="14.125" style="39" customWidth="1"/>
    <col min="8" max="8" width="11.75390625" style="39" customWidth="1"/>
    <col min="9" max="16384" width="9.125" style="1" customWidth="1"/>
  </cols>
  <sheetData>
    <row r="1" spans="1:8" ht="17.25" thickBot="1" thickTop="1">
      <c r="A1" s="273" t="str">
        <f>ТО15000!A1</f>
        <v>Outlander RE</v>
      </c>
      <c r="B1" s="274"/>
      <c r="C1" s="274"/>
      <c r="D1" s="214" t="s">
        <v>18</v>
      </c>
      <c r="E1" s="214"/>
      <c r="F1" s="215"/>
      <c r="G1" s="214"/>
      <c r="H1" s="216"/>
    </row>
    <row r="2" spans="1:8" ht="15.75" thickTop="1">
      <c r="A2" s="199"/>
      <c r="B2" s="200"/>
      <c r="C2" s="200"/>
      <c r="D2" s="41" t="s">
        <v>12</v>
      </c>
      <c r="E2" s="211" t="s">
        <v>45</v>
      </c>
      <c r="F2" s="212"/>
      <c r="G2" s="217" t="s">
        <v>40</v>
      </c>
      <c r="H2" s="218"/>
    </row>
    <row r="3" spans="1:21" ht="12.75">
      <c r="A3" s="245" t="s">
        <v>37</v>
      </c>
      <c r="B3" s="275" t="str">
        <f>ТО30000!B3</f>
        <v>2,0 2WD</v>
      </c>
      <c r="C3" s="10"/>
      <c r="D3" s="15"/>
      <c r="E3" s="266">
        <f>ТО15000!E3</f>
        <v>2793</v>
      </c>
      <c r="F3" s="226"/>
      <c r="G3" s="223">
        <f>D3*E3</f>
        <v>0</v>
      </c>
      <c r="H3" s="23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91"/>
      <c r="B4" s="275"/>
      <c r="C4" s="10" t="s">
        <v>38</v>
      </c>
      <c r="D4" s="15">
        <v>1.6</v>
      </c>
      <c r="E4" s="267"/>
      <c r="F4" s="228"/>
      <c r="G4" s="223">
        <f>D4*E3</f>
        <v>4468.8</v>
      </c>
      <c r="H4" s="23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91"/>
      <c r="B5" s="276" t="str">
        <f>ТО30000!B5</f>
        <v>2,0 4WD</v>
      </c>
      <c r="C5" s="10"/>
      <c r="D5" s="15"/>
      <c r="E5" s="267"/>
      <c r="F5" s="228"/>
      <c r="G5" s="223">
        <f>D5*E3</f>
        <v>0</v>
      </c>
      <c r="H5" s="23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91"/>
      <c r="B6" s="276"/>
      <c r="C6" s="10" t="s">
        <v>38</v>
      </c>
      <c r="D6" s="15">
        <v>1.7</v>
      </c>
      <c r="E6" s="267"/>
      <c r="F6" s="228"/>
      <c r="G6" s="223">
        <f>D6*E3</f>
        <v>4748.099999999999</v>
      </c>
      <c r="H6" s="23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91"/>
      <c r="B7" s="275" t="str">
        <f>ТО15000!B7</f>
        <v>2,4 4WD</v>
      </c>
      <c r="C7" s="10"/>
      <c r="D7" s="15"/>
      <c r="E7" s="268"/>
      <c r="F7" s="228"/>
      <c r="G7" s="223">
        <f>D7*E3</f>
        <v>0</v>
      </c>
      <c r="H7" s="23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2.75">
      <c r="A8" s="191"/>
      <c r="B8" s="275"/>
      <c r="C8" s="10" t="s">
        <v>38</v>
      </c>
      <c r="D8" s="92">
        <v>1.7</v>
      </c>
      <c r="E8" s="268"/>
      <c r="F8" s="228"/>
      <c r="G8" s="265">
        <f>D8*E3</f>
        <v>4748.099999999999</v>
      </c>
      <c r="H8" s="26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>
      <c r="A9" s="191"/>
      <c r="B9" s="296" t="s">
        <v>61</v>
      </c>
      <c r="C9" s="92"/>
      <c r="D9" s="15"/>
      <c r="E9" s="269"/>
      <c r="F9" s="228"/>
      <c r="G9" s="223">
        <v>0</v>
      </c>
      <c r="H9" s="23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3.5" thickBot="1">
      <c r="A10" s="192"/>
      <c r="B10" s="297"/>
      <c r="C10" s="16" t="s">
        <v>2</v>
      </c>
      <c r="D10" s="16">
        <v>3.7</v>
      </c>
      <c r="E10" s="270"/>
      <c r="F10" s="231"/>
      <c r="G10" s="249">
        <f>D10*E3</f>
        <v>10334.1</v>
      </c>
      <c r="H10" s="25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3.5" thickTop="1">
      <c r="A11" s="246" t="s">
        <v>11</v>
      </c>
      <c r="B11" s="298"/>
      <c r="C11" s="253"/>
      <c r="D11" s="69"/>
      <c r="E11" s="253"/>
      <c r="F11" s="254"/>
      <c r="G11" s="281"/>
      <c r="H11" s="22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6" customFormat="1" ht="13.5" thickBot="1">
      <c r="A12" s="197"/>
      <c r="B12" s="233" t="s">
        <v>10</v>
      </c>
      <c r="C12" s="221"/>
      <c r="D12" s="3">
        <f>ТО15000!D12</f>
        <v>0.5</v>
      </c>
      <c r="E12" s="233">
        <f>E3</f>
        <v>2793</v>
      </c>
      <c r="F12" s="231"/>
      <c r="G12" s="244">
        <f>D12*E12</f>
        <v>1396.5</v>
      </c>
      <c r="H12" s="222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8" ht="39" thickTop="1">
      <c r="A13" s="40"/>
      <c r="B13" s="29"/>
      <c r="C13" s="17"/>
      <c r="D13" s="17" t="s">
        <v>4</v>
      </c>
      <c r="E13" s="17" t="s">
        <v>7</v>
      </c>
      <c r="F13" s="17" t="s">
        <v>13</v>
      </c>
      <c r="G13" s="71" t="s">
        <v>8</v>
      </c>
      <c r="H13" s="70" t="s">
        <v>46</v>
      </c>
    </row>
    <row r="14" spans="1:8" ht="12.75">
      <c r="A14" s="196"/>
      <c r="B14" s="208" t="str">
        <f>B3</f>
        <v>2,0 2WD</v>
      </c>
      <c r="C14" s="209"/>
      <c r="D14" s="2"/>
      <c r="E14" s="4"/>
      <c r="F14" s="4"/>
      <c r="G14" s="47"/>
      <c r="H14" s="35">
        <f>F14*G14</f>
        <v>0</v>
      </c>
    </row>
    <row r="15" spans="1:8" ht="13.5" thickBot="1">
      <c r="A15" s="196"/>
      <c r="B15" s="209"/>
      <c r="C15" s="209"/>
      <c r="D15" s="2"/>
      <c r="E15" s="4"/>
      <c r="F15" s="4"/>
      <c r="G15" s="46"/>
      <c r="H15" s="35">
        <f>F15*G15</f>
        <v>0</v>
      </c>
    </row>
    <row r="16" spans="1:8" ht="14.25" thickBot="1" thickTop="1">
      <c r="A16" s="196"/>
      <c r="B16" s="209"/>
      <c r="C16" s="210"/>
      <c r="D16" s="9" t="s">
        <v>9</v>
      </c>
      <c r="E16" s="219"/>
      <c r="F16" s="219"/>
      <c r="G16" s="220"/>
      <c r="H16" s="36">
        <f>SUM(H14:H15)</f>
        <v>0</v>
      </c>
    </row>
    <row r="17" spans="1:8" ht="13.5" thickTop="1">
      <c r="A17" s="196"/>
      <c r="B17" s="209"/>
      <c r="C17" s="208" t="s">
        <v>38</v>
      </c>
      <c r="D17" s="2" t="s">
        <v>3</v>
      </c>
      <c r="E17" s="8" t="s">
        <v>57</v>
      </c>
      <c r="F17" s="8">
        <v>4.3</v>
      </c>
      <c r="G17" s="45">
        <f>'[1]Масла и технические жидкости'!$C$27</f>
        <v>571</v>
      </c>
      <c r="H17" s="35">
        <f>F17*G17</f>
        <v>2455.2999999999997</v>
      </c>
    </row>
    <row r="18" spans="1:8" ht="12.75">
      <c r="A18" s="196"/>
      <c r="B18" s="209"/>
      <c r="C18" s="209"/>
      <c r="D18" s="2" t="s">
        <v>5</v>
      </c>
      <c r="E18" s="2" t="str">
        <f>'[1]Запчасти'!$B$268</f>
        <v>MZ690070</v>
      </c>
      <c r="F18" s="2">
        <v>1</v>
      </c>
      <c r="G18" s="44">
        <f>'[1]Запчасти'!$C$268</f>
        <v>483.1</v>
      </c>
      <c r="H18" s="35">
        <f>F18*G18</f>
        <v>483.1</v>
      </c>
    </row>
    <row r="19" spans="1:8" ht="12.75">
      <c r="A19" s="196"/>
      <c r="B19" s="209"/>
      <c r="C19" s="209"/>
      <c r="D19" s="2" t="s">
        <v>6</v>
      </c>
      <c r="E19" s="2" t="str">
        <f>'[1]Запчасти'!$B$273</f>
        <v>7803A005</v>
      </c>
      <c r="F19" s="2">
        <v>1</v>
      </c>
      <c r="G19" s="44">
        <f>'[1]Запчасти'!$C$273</f>
        <v>1108.84</v>
      </c>
      <c r="H19" s="35">
        <f>F19*G19</f>
        <v>1108.84</v>
      </c>
    </row>
    <row r="20" spans="1:8" ht="25.5">
      <c r="A20" s="196"/>
      <c r="B20" s="209"/>
      <c r="C20" s="209"/>
      <c r="D20" s="19" t="s">
        <v>39</v>
      </c>
      <c r="E20" s="2" t="str">
        <f>'[1]Запчасти'!$B$269</f>
        <v>MD050317</v>
      </c>
      <c r="F20" s="2">
        <v>1</v>
      </c>
      <c r="G20" s="44">
        <f>'[1]Запчасти'!$C$269</f>
        <v>46.31</v>
      </c>
      <c r="H20" s="35">
        <f>F20*G20</f>
        <v>46.31</v>
      </c>
    </row>
    <row r="21" spans="1:8" ht="13.5" thickBot="1">
      <c r="A21" s="196"/>
      <c r="B21" s="209"/>
      <c r="C21" s="209"/>
      <c r="D21" s="2"/>
      <c r="E21" s="4"/>
      <c r="F21" s="4"/>
      <c r="G21" s="46"/>
      <c r="H21" s="35">
        <f>F21*G21</f>
        <v>0</v>
      </c>
    </row>
    <row r="22" spans="1:8" ht="14.25" thickBot="1" thickTop="1">
      <c r="A22" s="196"/>
      <c r="B22" s="234"/>
      <c r="C22" s="210"/>
      <c r="D22" s="3" t="s">
        <v>9</v>
      </c>
      <c r="E22" s="221"/>
      <c r="F22" s="221"/>
      <c r="G22" s="222"/>
      <c r="H22" s="36">
        <f>SUM(H17:H21)</f>
        <v>4093.5499999999997</v>
      </c>
    </row>
    <row r="23" spans="1:8" ht="13.5" thickTop="1">
      <c r="A23" s="196"/>
      <c r="B23" s="240" t="str">
        <f>B5</f>
        <v>2,0 4WD</v>
      </c>
      <c r="C23" s="209"/>
      <c r="D23" s="2"/>
      <c r="E23" s="4"/>
      <c r="F23" s="4"/>
      <c r="G23" s="46"/>
      <c r="H23" s="35">
        <f>F23*G23</f>
        <v>0</v>
      </c>
    </row>
    <row r="24" spans="1:8" ht="13.5" thickBot="1">
      <c r="A24" s="196"/>
      <c r="B24" s="240"/>
      <c r="C24" s="209"/>
      <c r="D24" s="2"/>
      <c r="E24" s="4"/>
      <c r="F24" s="4"/>
      <c r="G24" s="46"/>
      <c r="H24" s="35">
        <f>F24*G24</f>
        <v>0</v>
      </c>
    </row>
    <row r="25" spans="1:8" ht="14.25" thickBot="1" thickTop="1">
      <c r="A25" s="196"/>
      <c r="B25" s="240"/>
      <c r="C25" s="210"/>
      <c r="D25" s="9" t="s">
        <v>9</v>
      </c>
      <c r="E25" s="219"/>
      <c r="F25" s="219"/>
      <c r="G25" s="220"/>
      <c r="H25" s="36">
        <f>SUM(H23:H24)</f>
        <v>0</v>
      </c>
    </row>
    <row r="26" spans="1:8" ht="13.5" thickTop="1">
      <c r="A26" s="196"/>
      <c r="B26" s="240"/>
      <c r="C26" s="208" t="s">
        <v>38</v>
      </c>
      <c r="D26" s="2" t="s">
        <v>3</v>
      </c>
      <c r="E26" s="8" t="s">
        <v>57</v>
      </c>
      <c r="F26" s="8">
        <v>4.3</v>
      </c>
      <c r="G26" s="45">
        <f>'[1]Масла и технические жидкости'!$C$27</f>
        <v>571</v>
      </c>
      <c r="H26" s="35">
        <f>F26*G26</f>
        <v>2455.2999999999997</v>
      </c>
    </row>
    <row r="27" spans="1:8" ht="12.75">
      <c r="A27" s="196"/>
      <c r="B27" s="240"/>
      <c r="C27" s="209"/>
      <c r="D27" s="2" t="s">
        <v>5</v>
      </c>
      <c r="E27" s="2" t="str">
        <f>'[1]Запчасти'!$B$268</f>
        <v>MZ690070</v>
      </c>
      <c r="F27" s="2">
        <v>1</v>
      </c>
      <c r="G27" s="48">
        <f>'[1]Запчасти'!$C$268</f>
        <v>483.1</v>
      </c>
      <c r="H27" s="35">
        <f>F27*G27</f>
        <v>483.1</v>
      </c>
    </row>
    <row r="28" spans="1:8" ht="12.75">
      <c r="A28" s="196"/>
      <c r="B28" s="240"/>
      <c r="C28" s="209"/>
      <c r="D28" s="2" t="s">
        <v>6</v>
      </c>
      <c r="E28" s="2" t="str">
        <f>'[1]Запчасти'!$B$273</f>
        <v>7803A005</v>
      </c>
      <c r="F28" s="2">
        <v>1</v>
      </c>
      <c r="G28" s="44">
        <f>'[1]Запчасти'!$C$273</f>
        <v>1108.84</v>
      </c>
      <c r="H28" s="35">
        <f>F28*G28</f>
        <v>1108.84</v>
      </c>
    </row>
    <row r="29" spans="1:8" ht="25.5">
      <c r="A29" s="196"/>
      <c r="B29" s="240"/>
      <c r="C29" s="209"/>
      <c r="D29" s="19" t="s">
        <v>39</v>
      </c>
      <c r="E29" s="2" t="str">
        <f>'[1]Запчасти'!$B$269</f>
        <v>MD050317</v>
      </c>
      <c r="F29" s="2">
        <v>1</v>
      </c>
      <c r="G29" s="44">
        <f>'[1]Запчасти'!$C$269</f>
        <v>46.31</v>
      </c>
      <c r="H29" s="35">
        <f>F29*G29</f>
        <v>46.31</v>
      </c>
    </row>
    <row r="30" spans="1:8" ht="13.5" thickBot="1">
      <c r="A30" s="255"/>
      <c r="B30" s="240"/>
      <c r="C30" s="209"/>
      <c r="D30" s="2"/>
      <c r="E30" s="4"/>
      <c r="F30" s="4"/>
      <c r="G30" s="46"/>
      <c r="H30" s="35">
        <f>F30*G30</f>
        <v>0</v>
      </c>
    </row>
    <row r="31" spans="1:8" ht="14.25" thickBot="1" thickTop="1">
      <c r="A31" s="255"/>
      <c r="B31" s="241"/>
      <c r="C31" s="210"/>
      <c r="D31" s="3" t="s">
        <v>9</v>
      </c>
      <c r="E31" s="221"/>
      <c r="F31" s="221"/>
      <c r="G31" s="222"/>
      <c r="H31" s="36">
        <f>SUM(H26:H30)</f>
        <v>4093.5499999999997</v>
      </c>
    </row>
    <row r="32" spans="1:8" ht="13.5" thickTop="1">
      <c r="A32" s="255"/>
      <c r="B32" s="240" t="str">
        <f>B7</f>
        <v>2,4 4WD</v>
      </c>
      <c r="C32" s="209"/>
      <c r="D32" s="2"/>
      <c r="E32" s="4"/>
      <c r="F32" s="4"/>
      <c r="G32" s="46"/>
      <c r="H32" s="35">
        <f>F32*G32</f>
        <v>0</v>
      </c>
    </row>
    <row r="33" spans="1:8" ht="13.5" thickBot="1">
      <c r="A33" s="255"/>
      <c r="B33" s="240"/>
      <c r="C33" s="209"/>
      <c r="D33" s="2"/>
      <c r="E33" s="4"/>
      <c r="F33" s="4"/>
      <c r="G33" s="46"/>
      <c r="H33" s="35">
        <f>F33*G33</f>
        <v>0</v>
      </c>
    </row>
    <row r="34" spans="1:8" ht="14.25" thickBot="1" thickTop="1">
      <c r="A34" s="255"/>
      <c r="B34" s="240"/>
      <c r="C34" s="210"/>
      <c r="D34" s="9" t="s">
        <v>9</v>
      </c>
      <c r="E34" s="219"/>
      <c r="F34" s="219"/>
      <c r="G34" s="220"/>
      <c r="H34" s="36">
        <f>SUM(H32:H33)</f>
        <v>0</v>
      </c>
    </row>
    <row r="35" spans="1:8" ht="13.5" thickTop="1">
      <c r="A35" s="255"/>
      <c r="B35" s="240"/>
      <c r="C35" s="209" t="s">
        <v>38</v>
      </c>
      <c r="D35" s="2" t="s">
        <v>3</v>
      </c>
      <c r="E35" s="8" t="s">
        <v>57</v>
      </c>
      <c r="F35" s="8">
        <v>4.6</v>
      </c>
      <c r="G35" s="45">
        <f>'[1]Масла и технические жидкости'!$C$27</f>
        <v>571</v>
      </c>
      <c r="H35" s="35">
        <f>F35*G35</f>
        <v>2626.6</v>
      </c>
    </row>
    <row r="36" spans="1:8" ht="12.75">
      <c r="A36" s="255"/>
      <c r="B36" s="240"/>
      <c r="C36" s="209"/>
      <c r="D36" s="2" t="s">
        <v>5</v>
      </c>
      <c r="E36" s="2" t="str">
        <f>'[1]Запчасти'!$B$268</f>
        <v>MZ690070</v>
      </c>
      <c r="F36" s="2">
        <v>1</v>
      </c>
      <c r="G36" s="48">
        <f>'[1]Запчасти'!$C$268</f>
        <v>483.1</v>
      </c>
      <c r="H36" s="35">
        <f>F36*G36</f>
        <v>483.1</v>
      </c>
    </row>
    <row r="37" spans="1:8" ht="12.75">
      <c r="A37" s="255"/>
      <c r="B37" s="240"/>
      <c r="C37" s="209"/>
      <c r="D37" s="2" t="s">
        <v>6</v>
      </c>
      <c r="E37" s="2" t="str">
        <f>'[1]Запчасти'!$B$273</f>
        <v>7803A005</v>
      </c>
      <c r="F37" s="2">
        <v>1</v>
      </c>
      <c r="G37" s="44">
        <f>'[1]Запчасти'!$C$273</f>
        <v>1108.84</v>
      </c>
      <c r="H37" s="35">
        <f>F37*G37</f>
        <v>1108.84</v>
      </c>
    </row>
    <row r="38" spans="1:8" ht="25.5">
      <c r="A38" s="255"/>
      <c r="B38" s="240"/>
      <c r="C38" s="209"/>
      <c r="D38" s="19" t="s">
        <v>39</v>
      </c>
      <c r="E38" s="2" t="str">
        <f>'[1]Запчасти'!$B$269</f>
        <v>MD050317</v>
      </c>
      <c r="F38" s="2">
        <v>1</v>
      </c>
      <c r="G38" s="44">
        <f>'[1]Запчасти'!$C$269</f>
        <v>46.31</v>
      </c>
      <c r="H38" s="35">
        <f>F38*G38</f>
        <v>46.31</v>
      </c>
    </row>
    <row r="39" spans="1:8" ht="13.5" thickBot="1">
      <c r="A39" s="255"/>
      <c r="B39" s="240"/>
      <c r="C39" s="209"/>
      <c r="D39" s="2"/>
      <c r="E39" s="4"/>
      <c r="F39" s="4"/>
      <c r="G39" s="46"/>
      <c r="H39" s="35">
        <f>F39*G39</f>
        <v>0</v>
      </c>
    </row>
    <row r="40" spans="1:8" ht="14.25" thickBot="1" thickTop="1">
      <c r="A40" s="255"/>
      <c r="B40" s="241"/>
      <c r="C40" s="209"/>
      <c r="D40" s="3" t="s">
        <v>9</v>
      </c>
      <c r="E40" s="221"/>
      <c r="F40" s="221"/>
      <c r="G40" s="222"/>
      <c r="H40" s="36">
        <f>SUM(H35:H39)</f>
        <v>4264.85</v>
      </c>
    </row>
    <row r="41" spans="1:8" ht="13.5" thickTop="1">
      <c r="A41" s="82"/>
      <c r="B41" s="251" t="s">
        <v>61</v>
      </c>
      <c r="C41" s="208"/>
      <c r="D41" s="2"/>
      <c r="E41" s="2"/>
      <c r="F41" s="2"/>
      <c r="G41" s="2"/>
      <c r="H41" s="35">
        <f>F41*G41</f>
        <v>0</v>
      </c>
    </row>
    <row r="42" spans="1:8" ht="13.5" thickBot="1">
      <c r="A42" s="82"/>
      <c r="B42" s="259"/>
      <c r="C42" s="209"/>
      <c r="D42" s="2"/>
      <c r="E42" s="2"/>
      <c r="F42" s="2"/>
      <c r="G42" s="2"/>
      <c r="H42" s="35">
        <f>F42*G42</f>
        <v>0</v>
      </c>
    </row>
    <row r="43" spans="1:8" ht="14.25" thickBot="1" thickTop="1">
      <c r="A43" s="104"/>
      <c r="B43" s="259"/>
      <c r="C43" s="210"/>
      <c r="D43" s="170" t="s">
        <v>9</v>
      </c>
      <c r="E43" s="9"/>
      <c r="F43" s="9"/>
      <c r="G43" s="152"/>
      <c r="H43" s="36">
        <f>SUM(H41:H42)</f>
        <v>0</v>
      </c>
    </row>
    <row r="44" spans="1:8" ht="13.5" thickTop="1">
      <c r="A44" s="82"/>
      <c r="B44" s="259"/>
      <c r="C44" s="208" t="s">
        <v>2</v>
      </c>
      <c r="D44" s="102" t="s">
        <v>3</v>
      </c>
      <c r="E44" s="2" t="s">
        <v>57</v>
      </c>
      <c r="F44" s="2">
        <v>4.3</v>
      </c>
      <c r="G44" s="44">
        <f>'[1]Масла и технические жидкости'!$C$27</f>
        <v>571</v>
      </c>
      <c r="H44" s="35">
        <f aca="true" t="shared" si="0" ref="H44:H49">F44*G44</f>
        <v>2455.2999999999997</v>
      </c>
    </row>
    <row r="45" spans="1:8" ht="12.75">
      <c r="A45" s="82"/>
      <c r="B45" s="259"/>
      <c r="C45" s="209"/>
      <c r="D45" s="102" t="s">
        <v>5</v>
      </c>
      <c r="E45" s="2" t="str">
        <f>'[1]Запчасти'!$B$268</f>
        <v>MZ690070</v>
      </c>
      <c r="F45" s="2">
        <v>1</v>
      </c>
      <c r="G45" s="2">
        <f>'[1]Запчасти'!$C$268</f>
        <v>483.1</v>
      </c>
      <c r="H45" s="35">
        <f t="shared" si="0"/>
        <v>483.1</v>
      </c>
    </row>
    <row r="46" spans="1:8" ht="25.5">
      <c r="A46" s="82"/>
      <c r="B46" s="259"/>
      <c r="C46" s="209"/>
      <c r="D46" s="103" t="s">
        <v>39</v>
      </c>
      <c r="E46" s="2" t="str">
        <f>'[1]Запчасти'!$B$269</f>
        <v>MD050317</v>
      </c>
      <c r="F46" s="2">
        <v>1</v>
      </c>
      <c r="G46" s="2">
        <f>'[1]Запчасти'!$C$269</f>
        <v>46.31</v>
      </c>
      <c r="H46" s="35">
        <f t="shared" si="0"/>
        <v>46.31</v>
      </c>
    </row>
    <row r="47" spans="1:8" ht="12.75">
      <c r="A47" s="82"/>
      <c r="B47" s="259"/>
      <c r="C47" s="209"/>
      <c r="D47" s="102" t="s">
        <v>6</v>
      </c>
      <c r="E47" s="2" t="str">
        <f>'[1]Запчасти'!$B$273</f>
        <v>7803A005</v>
      </c>
      <c r="F47" s="2">
        <v>1</v>
      </c>
      <c r="G47" s="2">
        <f>'[1]Запчасти'!$C$273</f>
        <v>1108.84</v>
      </c>
      <c r="H47" s="35">
        <f t="shared" si="0"/>
        <v>1108.84</v>
      </c>
    </row>
    <row r="48" spans="1:8" ht="25.5">
      <c r="A48" s="82"/>
      <c r="B48" s="259"/>
      <c r="C48" s="209"/>
      <c r="D48" s="101" t="s">
        <v>62</v>
      </c>
      <c r="E48" s="2" t="s">
        <v>63</v>
      </c>
      <c r="F48" s="2">
        <v>1</v>
      </c>
      <c r="G48" s="2">
        <f>'[1]Запчасти'!$C$287</f>
        <v>643.1</v>
      </c>
      <c r="H48" s="35">
        <f t="shared" si="0"/>
        <v>643.1</v>
      </c>
    </row>
    <row r="49" spans="1:8" ht="25.5">
      <c r="A49" s="82"/>
      <c r="B49" s="259"/>
      <c r="C49" s="209"/>
      <c r="D49" s="103" t="s">
        <v>41</v>
      </c>
      <c r="E49" s="2" t="str">
        <f>'[1]Запчасти'!$B$285</f>
        <v>1035A714</v>
      </c>
      <c r="F49" s="2">
        <v>2</v>
      </c>
      <c r="G49" s="2">
        <f>'[1]Запчасти'!$C$285</f>
        <v>1214.2</v>
      </c>
      <c r="H49" s="35">
        <f t="shared" si="0"/>
        <v>2428.4</v>
      </c>
    </row>
    <row r="50" spans="1:9" ht="13.5" thickBot="1">
      <c r="A50" s="82"/>
      <c r="B50" s="259"/>
      <c r="C50" s="209"/>
      <c r="D50" s="104"/>
      <c r="E50" s="2"/>
      <c r="F50" s="2"/>
      <c r="G50" s="2"/>
      <c r="H50" s="46">
        <v>0</v>
      </c>
      <c r="I50" s="104"/>
    </row>
    <row r="51" spans="1:9" ht="14.25" thickBot="1" thickTop="1">
      <c r="A51" s="82"/>
      <c r="B51" s="272"/>
      <c r="C51" s="234"/>
      <c r="D51" s="105" t="s">
        <v>9</v>
      </c>
      <c r="E51" s="2"/>
      <c r="F51" s="2"/>
      <c r="G51" s="80"/>
      <c r="H51" s="36">
        <f>H44+H45+H46+H47+H48+H49</f>
        <v>7165.049999999999</v>
      </c>
      <c r="I51" s="104"/>
    </row>
    <row r="52" spans="1:8" ht="14.25" customHeight="1" thickBot="1" thickTop="1">
      <c r="A52" s="189" t="s">
        <v>47</v>
      </c>
      <c r="B52" s="292" t="str">
        <f>B14</f>
        <v>2,0 2WD</v>
      </c>
      <c r="C52" s="114" t="s">
        <v>1</v>
      </c>
      <c r="D52" s="242"/>
      <c r="E52" s="242"/>
      <c r="F52" s="242"/>
      <c r="G52" s="242"/>
      <c r="H52" s="108">
        <v>0</v>
      </c>
    </row>
    <row r="53" spans="1:8" ht="14.25" thickBot="1" thickTop="1">
      <c r="A53" s="190"/>
      <c r="B53" s="293"/>
      <c r="C53" s="115" t="s">
        <v>38</v>
      </c>
      <c r="D53" s="243"/>
      <c r="E53" s="243"/>
      <c r="F53" s="243"/>
      <c r="G53" s="243"/>
      <c r="H53" s="37">
        <f>H22+G4</f>
        <v>8562.35</v>
      </c>
    </row>
    <row r="54" spans="1:8" ht="14.25" thickBot="1" thickTop="1">
      <c r="A54" s="190"/>
      <c r="B54" s="290" t="str">
        <f>B23</f>
        <v>2,0 4WD</v>
      </c>
      <c r="C54" s="115" t="s">
        <v>1</v>
      </c>
      <c r="D54" s="56"/>
      <c r="E54" s="56"/>
      <c r="F54" s="56"/>
      <c r="G54" s="56"/>
      <c r="H54" s="37">
        <f>H25+G5</f>
        <v>0</v>
      </c>
    </row>
    <row r="55" spans="1:8" ht="14.25" thickBot="1" thickTop="1">
      <c r="A55" s="190"/>
      <c r="B55" s="291"/>
      <c r="C55" s="115" t="s">
        <v>38</v>
      </c>
      <c r="D55" s="56"/>
      <c r="E55" s="56"/>
      <c r="F55" s="56"/>
      <c r="G55" s="56"/>
      <c r="H55" s="37">
        <f>H31+G6</f>
        <v>8841.65</v>
      </c>
    </row>
    <row r="56" spans="1:8" ht="14.25" thickBot="1" thickTop="1">
      <c r="A56" s="190"/>
      <c r="B56" s="290" t="str">
        <f>B32</f>
        <v>2,4 4WD</v>
      </c>
      <c r="C56" s="115" t="s">
        <v>1</v>
      </c>
      <c r="D56" s="56"/>
      <c r="E56" s="56"/>
      <c r="F56" s="56"/>
      <c r="G56" s="56"/>
      <c r="H56" s="37">
        <f>H34+G7</f>
        <v>0</v>
      </c>
    </row>
    <row r="57" spans="1:8" ht="14.25" thickBot="1" thickTop="1">
      <c r="A57" s="190"/>
      <c r="B57" s="291"/>
      <c r="C57" s="115" t="s">
        <v>38</v>
      </c>
      <c r="D57" s="56"/>
      <c r="E57" s="56"/>
      <c r="F57" s="56"/>
      <c r="G57" s="56"/>
      <c r="H57" s="37">
        <f>H40+G8</f>
        <v>9012.95</v>
      </c>
    </row>
    <row r="58" spans="1:8" ht="14.25" thickBot="1" thickTop="1">
      <c r="A58" s="190"/>
      <c r="B58" s="299" t="s">
        <v>61</v>
      </c>
      <c r="C58" s="122" t="s">
        <v>1</v>
      </c>
      <c r="D58" s="79"/>
      <c r="E58" s="79"/>
      <c r="F58" s="79"/>
      <c r="G58" s="79"/>
      <c r="H58" s="37">
        <v>0</v>
      </c>
    </row>
    <row r="59" spans="1:8" ht="14.25" thickBot="1" thickTop="1">
      <c r="A59" s="294"/>
      <c r="B59" s="300"/>
      <c r="C59" s="122" t="s">
        <v>2</v>
      </c>
      <c r="D59" s="79"/>
      <c r="E59" s="79"/>
      <c r="F59" s="79"/>
      <c r="G59" s="79"/>
      <c r="H59" s="37">
        <f>G10+H51</f>
        <v>17499.15</v>
      </c>
    </row>
    <row r="60" spans="1:8" ht="13.5" customHeight="1" thickBot="1" thickTop="1">
      <c r="A60" s="301" t="s">
        <v>48</v>
      </c>
      <c r="B60" s="288" t="str">
        <f>B14</f>
        <v>2,0 2WD</v>
      </c>
      <c r="C60" s="116" t="s">
        <v>1</v>
      </c>
      <c r="D60" s="238"/>
      <c r="E60" s="238"/>
      <c r="F60" s="238"/>
      <c r="G60" s="238"/>
      <c r="H60" s="38">
        <v>0</v>
      </c>
    </row>
    <row r="61" spans="1:8" ht="14.25" thickBot="1" thickTop="1">
      <c r="A61" s="302"/>
      <c r="B61" s="289"/>
      <c r="C61" s="117" t="s">
        <v>38</v>
      </c>
      <c r="D61" s="235"/>
      <c r="E61" s="235"/>
      <c r="F61" s="235"/>
      <c r="G61" s="235"/>
      <c r="H61" s="38">
        <f>H53+G12</f>
        <v>9958.85</v>
      </c>
    </row>
    <row r="62" spans="1:8" ht="14.25" thickBot="1" thickTop="1">
      <c r="A62" s="302"/>
      <c r="B62" s="282" t="str">
        <f>B23</f>
        <v>2,0 4WD</v>
      </c>
      <c r="C62" s="123" t="s">
        <v>1</v>
      </c>
      <c r="D62" s="284"/>
      <c r="E62" s="284"/>
      <c r="F62" s="284"/>
      <c r="G62" s="285"/>
      <c r="H62" s="38">
        <v>0</v>
      </c>
    </row>
    <row r="63" spans="1:8" ht="14.25" thickBot="1" thickTop="1">
      <c r="A63" s="302"/>
      <c r="B63" s="295"/>
      <c r="C63" s="123" t="s">
        <v>38</v>
      </c>
      <c r="D63" s="284"/>
      <c r="E63" s="284"/>
      <c r="F63" s="284"/>
      <c r="G63" s="285"/>
      <c r="H63" s="38">
        <f>H55+G12</f>
        <v>10238.15</v>
      </c>
    </row>
    <row r="64" spans="1:8" ht="14.25" thickBot="1" thickTop="1">
      <c r="A64" s="302"/>
      <c r="B64" s="282" t="str">
        <f>B32</f>
        <v>2,4 4WD</v>
      </c>
      <c r="C64" s="123" t="s">
        <v>1</v>
      </c>
      <c r="D64" s="284"/>
      <c r="E64" s="284"/>
      <c r="F64" s="284"/>
      <c r="G64" s="285"/>
      <c r="H64" s="36">
        <v>0</v>
      </c>
    </row>
    <row r="65" spans="1:8" ht="14.25" thickBot="1" thickTop="1">
      <c r="A65" s="302"/>
      <c r="B65" s="283"/>
      <c r="C65" s="123" t="s">
        <v>38</v>
      </c>
      <c r="D65" s="286"/>
      <c r="E65" s="286"/>
      <c r="F65" s="286"/>
      <c r="G65" s="287"/>
      <c r="H65" s="36">
        <f>H57+G12</f>
        <v>10409.45</v>
      </c>
    </row>
    <row r="66" spans="1:9" ht="14.25" thickBot="1" thickTop="1">
      <c r="A66" s="302"/>
      <c r="B66" s="208" t="s">
        <v>61</v>
      </c>
      <c r="C66" s="124" t="s">
        <v>1</v>
      </c>
      <c r="D66" s="235"/>
      <c r="E66" s="235"/>
      <c r="F66" s="235"/>
      <c r="G66" s="232"/>
      <c r="H66" s="36">
        <v>0</v>
      </c>
      <c r="I66" s="104"/>
    </row>
    <row r="67" spans="1:9" ht="14.25" thickBot="1" thickTop="1">
      <c r="A67" s="303"/>
      <c r="B67" s="234"/>
      <c r="C67" s="83" t="s">
        <v>2</v>
      </c>
      <c r="D67" s="221"/>
      <c r="E67" s="221"/>
      <c r="F67" s="221"/>
      <c r="G67" s="221"/>
      <c r="H67" s="36">
        <f>G10+G12+H51</f>
        <v>18895.65</v>
      </c>
      <c r="I67" s="104"/>
    </row>
    <row r="68" ht="13.5" thickTop="1"/>
  </sheetData>
  <sheetProtection/>
  <mergeCells count="65">
    <mergeCell ref="E40:G40"/>
    <mergeCell ref="C26:C31"/>
    <mergeCell ref="B32:B40"/>
    <mergeCell ref="C32:C34"/>
    <mergeCell ref="E31:G31"/>
    <mergeCell ref="B14:B22"/>
    <mergeCell ref="C14:C16"/>
    <mergeCell ref="E16:G16"/>
    <mergeCell ref="E34:G34"/>
    <mergeCell ref="C35:C40"/>
    <mergeCell ref="B58:B59"/>
    <mergeCell ref="A60:A67"/>
    <mergeCell ref="B66:B67"/>
    <mergeCell ref="D66:G66"/>
    <mergeCell ref="D67:G67"/>
    <mergeCell ref="E25:G25"/>
    <mergeCell ref="D53:G53"/>
    <mergeCell ref="B54:B55"/>
    <mergeCell ref="D63:G63"/>
    <mergeCell ref="A14:A40"/>
    <mergeCell ref="C17:C22"/>
    <mergeCell ref="B23:B31"/>
    <mergeCell ref="A11:A12"/>
    <mergeCell ref="B11:C11"/>
    <mergeCell ref="B12:C12"/>
    <mergeCell ref="E22:G22"/>
    <mergeCell ref="C23:C25"/>
    <mergeCell ref="G11:H11"/>
    <mergeCell ref="G12:H12"/>
    <mergeCell ref="E3:F10"/>
    <mergeCell ref="B7:B8"/>
    <mergeCell ref="E12:F12"/>
    <mergeCell ref="E11:F11"/>
    <mergeCell ref="G7:H7"/>
    <mergeCell ref="G9:H9"/>
    <mergeCell ref="A3:A10"/>
    <mergeCell ref="G4:H4"/>
    <mergeCell ref="A1:C1"/>
    <mergeCell ref="B5:B6"/>
    <mergeCell ref="E2:F2"/>
    <mergeCell ref="G5:H5"/>
    <mergeCell ref="G6:H6"/>
    <mergeCell ref="G10:H10"/>
    <mergeCell ref="G8:H8"/>
    <mergeCell ref="B9:B10"/>
    <mergeCell ref="B56:B57"/>
    <mergeCell ref="B52:B53"/>
    <mergeCell ref="D52:G52"/>
    <mergeCell ref="A52:A59"/>
    <mergeCell ref="B62:B63"/>
    <mergeCell ref="D1:H1"/>
    <mergeCell ref="A2:C2"/>
    <mergeCell ref="B3:B4"/>
    <mergeCell ref="G2:H2"/>
    <mergeCell ref="G3:H3"/>
    <mergeCell ref="B41:B51"/>
    <mergeCell ref="C44:C51"/>
    <mergeCell ref="C41:C43"/>
    <mergeCell ref="B64:B65"/>
    <mergeCell ref="D64:G64"/>
    <mergeCell ref="D65:G65"/>
    <mergeCell ref="B60:B61"/>
    <mergeCell ref="D60:G60"/>
    <mergeCell ref="D61:G61"/>
    <mergeCell ref="D62:G6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0.375" style="1" customWidth="1"/>
    <col min="2" max="2" width="10.00390625" style="1" bestFit="1" customWidth="1"/>
    <col min="3" max="3" width="14.125" style="1" bestFit="1" customWidth="1"/>
    <col min="4" max="4" width="20.125" style="1" customWidth="1"/>
    <col min="5" max="5" width="23.75390625" style="6" customWidth="1"/>
    <col min="6" max="6" width="16.625" style="6" customWidth="1"/>
    <col min="7" max="7" width="14.125" style="39" customWidth="1"/>
    <col min="8" max="8" width="11.75390625" style="39" customWidth="1"/>
    <col min="9" max="16384" width="9.125" style="1" customWidth="1"/>
  </cols>
  <sheetData>
    <row r="1" spans="1:8" ht="17.25" thickBot="1" thickTop="1">
      <c r="A1" s="273" t="str">
        <f>ТО15000!A1</f>
        <v>Outlander RE</v>
      </c>
      <c r="B1" s="274"/>
      <c r="C1" s="274"/>
      <c r="D1" s="214" t="s">
        <v>19</v>
      </c>
      <c r="E1" s="214"/>
      <c r="F1" s="215"/>
      <c r="G1" s="214"/>
      <c r="H1" s="216"/>
    </row>
    <row r="2" spans="1:8" ht="16.5" thickBot="1" thickTop="1">
      <c r="A2" s="305"/>
      <c r="B2" s="306"/>
      <c r="C2" s="307"/>
      <c r="D2" s="121" t="s">
        <v>12</v>
      </c>
      <c r="E2" s="311" t="s">
        <v>45</v>
      </c>
      <c r="F2" s="312"/>
      <c r="G2" s="310" t="s">
        <v>40</v>
      </c>
      <c r="H2" s="216"/>
    </row>
    <row r="3" spans="1:21" ht="13.5" thickTop="1">
      <c r="A3" s="191" t="s">
        <v>37</v>
      </c>
      <c r="B3" s="206" t="str">
        <f>ТО45000!B3</f>
        <v>2,0 2WD</v>
      </c>
      <c r="C3" s="116"/>
      <c r="D3" s="9"/>
      <c r="E3" s="267">
        <f>ТО15000!E3</f>
        <v>2793</v>
      </c>
      <c r="F3" s="318"/>
      <c r="G3" s="281">
        <f>D3*E3</f>
        <v>0</v>
      </c>
      <c r="H3" s="220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91"/>
      <c r="B4" s="308"/>
      <c r="C4" s="117" t="s">
        <v>38</v>
      </c>
      <c r="D4" s="10">
        <v>3.4</v>
      </c>
      <c r="E4" s="267"/>
      <c r="F4" s="318"/>
      <c r="G4" s="223">
        <f>D4*E3</f>
        <v>9496.199999999999</v>
      </c>
      <c r="H4" s="23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91"/>
      <c r="B5" s="309" t="str">
        <f>ТО45000!B5</f>
        <v>2,0 4WD</v>
      </c>
      <c r="C5" s="117"/>
      <c r="D5" s="10"/>
      <c r="E5" s="267"/>
      <c r="F5" s="318"/>
      <c r="G5" s="223">
        <f>D5*E3</f>
        <v>0</v>
      </c>
      <c r="H5" s="23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91"/>
      <c r="B6" s="309"/>
      <c r="C6" s="117" t="s">
        <v>38</v>
      </c>
      <c r="D6" s="10">
        <v>3.5</v>
      </c>
      <c r="E6" s="267"/>
      <c r="F6" s="318"/>
      <c r="G6" s="223">
        <f>D6*E3</f>
        <v>9775.5</v>
      </c>
      <c r="H6" s="23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91"/>
      <c r="B7" s="309" t="str">
        <f>ТО15000!B7</f>
        <v>2,4 4WD</v>
      </c>
      <c r="C7" s="117"/>
      <c r="D7" s="10"/>
      <c r="E7" s="267"/>
      <c r="F7" s="318"/>
      <c r="G7" s="223">
        <f>D7*E3</f>
        <v>0</v>
      </c>
      <c r="H7" s="23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2.75">
      <c r="A8" s="191"/>
      <c r="B8" s="309"/>
      <c r="C8" s="117" t="s">
        <v>38</v>
      </c>
      <c r="D8" s="8">
        <v>3.5</v>
      </c>
      <c r="E8" s="267"/>
      <c r="F8" s="318"/>
      <c r="G8" s="265">
        <f>D8*E3</f>
        <v>9775.5</v>
      </c>
      <c r="H8" s="26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>
      <c r="A9" s="191"/>
      <c r="B9" s="205" t="s">
        <v>61</v>
      </c>
      <c r="C9" s="118"/>
      <c r="D9" s="110"/>
      <c r="E9" s="267"/>
      <c r="F9" s="318"/>
      <c r="G9" s="265">
        <v>0</v>
      </c>
      <c r="H9" s="32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3.5" thickBot="1">
      <c r="A10" s="192"/>
      <c r="B10" s="321"/>
      <c r="C10" s="83" t="s">
        <v>2</v>
      </c>
      <c r="D10" s="120">
        <v>5.3</v>
      </c>
      <c r="E10" s="319"/>
      <c r="F10" s="320"/>
      <c r="G10" s="249">
        <f>D10*E3</f>
        <v>14802.9</v>
      </c>
      <c r="H10" s="28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3.5" thickTop="1">
      <c r="A11" s="246" t="s">
        <v>11</v>
      </c>
      <c r="B11" s="215"/>
      <c r="C11" s="215"/>
      <c r="D11" s="2"/>
      <c r="E11" s="229"/>
      <c r="F11" s="228"/>
      <c r="G11" s="217"/>
      <c r="H11" s="21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6" customFormat="1" ht="13.5" thickBot="1">
      <c r="A12" s="197"/>
      <c r="B12" s="233" t="s">
        <v>10</v>
      </c>
      <c r="C12" s="221"/>
      <c r="D12" s="3">
        <f>ТО15000!D12</f>
        <v>0.5</v>
      </c>
      <c r="E12" s="233">
        <f>E3</f>
        <v>2793</v>
      </c>
      <c r="F12" s="231"/>
      <c r="G12" s="244">
        <f>D12*E12</f>
        <v>1396.5</v>
      </c>
      <c r="H12" s="222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8" ht="39" thickTop="1">
      <c r="A13" s="40"/>
      <c r="B13" s="17"/>
      <c r="C13" s="17"/>
      <c r="D13" s="17" t="s">
        <v>4</v>
      </c>
      <c r="E13" s="17" t="s">
        <v>7</v>
      </c>
      <c r="F13" s="17" t="s">
        <v>13</v>
      </c>
      <c r="G13" s="71" t="s">
        <v>8</v>
      </c>
      <c r="H13" s="70" t="s">
        <v>46</v>
      </c>
    </row>
    <row r="14" spans="1:8" ht="12.75">
      <c r="A14" s="191" t="s">
        <v>64</v>
      </c>
      <c r="B14" s="208" t="str">
        <f>B3</f>
        <v>2,0 2WD</v>
      </c>
      <c r="C14" s="209"/>
      <c r="D14" s="2"/>
      <c r="E14" s="4"/>
      <c r="F14" s="4"/>
      <c r="G14" s="46"/>
      <c r="H14" s="35">
        <f>F14*G14</f>
        <v>0</v>
      </c>
    </row>
    <row r="15" spans="1:8" ht="13.5" thickBot="1">
      <c r="A15" s="191"/>
      <c r="B15" s="209"/>
      <c r="C15" s="209"/>
      <c r="D15" s="2"/>
      <c r="E15" s="4"/>
      <c r="F15" s="4"/>
      <c r="G15" s="46"/>
      <c r="H15" s="35">
        <f>F15*G15</f>
        <v>0</v>
      </c>
    </row>
    <row r="16" spans="1:8" ht="14.25" thickBot="1" thickTop="1">
      <c r="A16" s="191"/>
      <c r="B16" s="209"/>
      <c r="C16" s="210"/>
      <c r="D16" s="9" t="s">
        <v>9</v>
      </c>
      <c r="E16" s="219"/>
      <c r="F16" s="219"/>
      <c r="G16" s="220"/>
      <c r="H16" s="36">
        <f>SUM(H14:H15)</f>
        <v>0</v>
      </c>
    </row>
    <row r="17" spans="1:8" ht="13.5" thickTop="1">
      <c r="A17" s="191"/>
      <c r="B17" s="209"/>
      <c r="C17" s="208" t="s">
        <v>38</v>
      </c>
      <c r="D17" s="2" t="s">
        <v>3</v>
      </c>
      <c r="E17" s="8" t="s">
        <v>57</v>
      </c>
      <c r="F17" s="8">
        <v>4.3</v>
      </c>
      <c r="G17" s="45">
        <f>'[1]Масла и технические жидкости'!$C$27</f>
        <v>571</v>
      </c>
      <c r="H17" s="35">
        <f>F17*G17</f>
        <v>2455.2999999999997</v>
      </c>
    </row>
    <row r="18" spans="1:8" ht="12.75">
      <c r="A18" s="191"/>
      <c r="B18" s="209"/>
      <c r="C18" s="209"/>
      <c r="D18" s="2" t="s">
        <v>5</v>
      </c>
      <c r="E18" s="2" t="str">
        <f>'[1]Запчасти'!$B$268</f>
        <v>MZ690070</v>
      </c>
      <c r="F18" s="2">
        <v>1</v>
      </c>
      <c r="G18" s="44">
        <f>'[1]Запчасти'!$C$268</f>
        <v>483.1</v>
      </c>
      <c r="H18" s="35">
        <f>F18*G18</f>
        <v>483.1</v>
      </c>
    </row>
    <row r="19" spans="1:8" ht="12.75">
      <c r="A19" s="191"/>
      <c r="B19" s="209"/>
      <c r="C19" s="209"/>
      <c r="D19" s="2" t="s">
        <v>6</v>
      </c>
      <c r="E19" s="2" t="str">
        <f>'[1]Запчасти'!$B$273</f>
        <v>7803A005</v>
      </c>
      <c r="F19" s="2">
        <v>1</v>
      </c>
      <c r="G19" s="44">
        <f>'[1]Запчасти'!$C$273</f>
        <v>1108.84</v>
      </c>
      <c r="H19" s="35">
        <f>F19*G19</f>
        <v>1108.84</v>
      </c>
    </row>
    <row r="20" spans="1:8" ht="25.5">
      <c r="A20" s="191"/>
      <c r="B20" s="209"/>
      <c r="C20" s="209"/>
      <c r="D20" s="19" t="s">
        <v>39</v>
      </c>
      <c r="E20" s="2" t="str">
        <f>'[1]Запчасти'!$B$269</f>
        <v>MD050317</v>
      </c>
      <c r="F20" s="2">
        <v>1</v>
      </c>
      <c r="G20" s="44">
        <f>'[1]Запчасти'!$C$269</f>
        <v>46.31</v>
      </c>
      <c r="H20" s="35">
        <f>G20*F20</f>
        <v>46.31</v>
      </c>
    </row>
    <row r="21" spans="1:8" ht="51">
      <c r="A21" s="191"/>
      <c r="B21" s="209"/>
      <c r="C21" s="209"/>
      <c r="D21" s="19" t="s">
        <v>16</v>
      </c>
      <c r="E21" s="4" t="str">
        <f>'[1]Масла и технические жидкости'!$B$6</f>
        <v>Mobil DOT4</v>
      </c>
      <c r="F21" s="4">
        <v>1</v>
      </c>
      <c r="G21" s="46">
        <f>'[1]Масла и технические жидкости'!$C$6</f>
        <v>262.5</v>
      </c>
      <c r="H21" s="35">
        <f>F21*G21</f>
        <v>262.5</v>
      </c>
    </row>
    <row r="22" spans="1:8" ht="12.75">
      <c r="A22" s="191"/>
      <c r="B22" s="209"/>
      <c r="C22" s="209"/>
      <c r="D22" s="2" t="s">
        <v>17</v>
      </c>
      <c r="E22" s="4" t="str">
        <f>'[1]Запчасти'!$B$272</f>
        <v>MR968274</v>
      </c>
      <c r="F22" s="4">
        <v>1</v>
      </c>
      <c r="G22" s="46">
        <f>'[1]Запчасти'!$C$272</f>
        <v>1728.86</v>
      </c>
      <c r="H22" s="35">
        <f>F22*G22</f>
        <v>1728.86</v>
      </c>
    </row>
    <row r="23" spans="1:8" ht="12.75">
      <c r="A23" s="191"/>
      <c r="B23" s="209"/>
      <c r="C23" s="209"/>
      <c r="D23" s="21" t="s">
        <v>15</v>
      </c>
      <c r="E23" s="4" t="str">
        <f>'[1]Запчасти'!$B$270</f>
        <v>MN163236</v>
      </c>
      <c r="F23" s="4">
        <v>4</v>
      </c>
      <c r="G23" s="46">
        <f>'[1]Запчасти'!$C$270</f>
        <v>1430.57</v>
      </c>
      <c r="H23" s="35">
        <f>F23*G23</f>
        <v>5722.28</v>
      </c>
    </row>
    <row r="24" spans="1:8" ht="13.5" thickBot="1">
      <c r="A24" s="191"/>
      <c r="B24" s="209"/>
      <c r="C24" s="209"/>
      <c r="D24" s="2"/>
      <c r="E24" s="4"/>
      <c r="F24" s="4"/>
      <c r="G24" s="46"/>
      <c r="H24" s="35">
        <f>F24*G24</f>
        <v>0</v>
      </c>
    </row>
    <row r="25" spans="1:8" ht="14.25" thickBot="1" thickTop="1">
      <c r="A25" s="191"/>
      <c r="B25" s="234"/>
      <c r="C25" s="210"/>
      <c r="D25" s="3" t="s">
        <v>9</v>
      </c>
      <c r="E25" s="221"/>
      <c r="F25" s="221"/>
      <c r="G25" s="222"/>
      <c r="H25" s="36">
        <f>SUM(H17:H24)</f>
        <v>11807.189999999999</v>
      </c>
    </row>
    <row r="26" spans="1:8" ht="13.5" thickTop="1">
      <c r="A26" s="191"/>
      <c r="B26" s="240" t="str">
        <f>B5</f>
        <v>2,0 4WD</v>
      </c>
      <c r="C26" s="209"/>
      <c r="D26" s="2"/>
      <c r="E26" s="4"/>
      <c r="F26" s="4"/>
      <c r="G26" s="46"/>
      <c r="H26" s="35">
        <f>F26*G26</f>
        <v>0</v>
      </c>
    </row>
    <row r="27" spans="1:8" ht="13.5" thickBot="1">
      <c r="A27" s="191"/>
      <c r="B27" s="240"/>
      <c r="C27" s="209"/>
      <c r="D27" s="2"/>
      <c r="E27" s="4"/>
      <c r="F27" s="4"/>
      <c r="G27" s="46"/>
      <c r="H27" s="35">
        <f>F27*G27</f>
        <v>0</v>
      </c>
    </row>
    <row r="28" spans="1:8" ht="14.25" thickBot="1" thickTop="1">
      <c r="A28" s="191"/>
      <c r="B28" s="240"/>
      <c r="C28" s="210"/>
      <c r="D28" s="22" t="s">
        <v>9</v>
      </c>
      <c r="E28" s="219"/>
      <c r="F28" s="219"/>
      <c r="G28" s="220"/>
      <c r="H28" s="36">
        <f>SUM(H26:H27)</f>
        <v>0</v>
      </c>
    </row>
    <row r="29" spans="1:8" ht="13.5" thickTop="1">
      <c r="A29" s="191"/>
      <c r="B29" s="240"/>
      <c r="C29" s="208" t="s">
        <v>38</v>
      </c>
      <c r="D29" s="2" t="s">
        <v>3</v>
      </c>
      <c r="E29" s="8" t="s">
        <v>57</v>
      </c>
      <c r="F29" s="8">
        <v>4.3</v>
      </c>
      <c r="G29" s="45">
        <f>'[1]Масла и технические жидкости'!$C$27</f>
        <v>571</v>
      </c>
      <c r="H29" s="35">
        <f aca="true" t="shared" si="0" ref="H29:H36">F29*G29</f>
        <v>2455.2999999999997</v>
      </c>
    </row>
    <row r="30" spans="1:8" ht="12.75">
      <c r="A30" s="191"/>
      <c r="B30" s="240"/>
      <c r="C30" s="209"/>
      <c r="D30" s="2" t="s">
        <v>5</v>
      </c>
      <c r="E30" s="2" t="str">
        <f>'[1]Запчасти'!$B$268</f>
        <v>MZ690070</v>
      </c>
      <c r="F30" s="2">
        <v>1</v>
      </c>
      <c r="G30" s="48">
        <f>'[1]Запчасти'!$C$268</f>
        <v>483.1</v>
      </c>
      <c r="H30" s="35">
        <f t="shared" si="0"/>
        <v>483.1</v>
      </c>
    </row>
    <row r="31" spans="1:8" ht="12.75">
      <c r="A31" s="191"/>
      <c r="B31" s="240"/>
      <c r="C31" s="209"/>
      <c r="D31" s="2" t="s">
        <v>6</v>
      </c>
      <c r="E31" s="2" t="str">
        <f>'[1]Запчасти'!$B$273</f>
        <v>7803A005</v>
      </c>
      <c r="F31" s="2">
        <v>1</v>
      </c>
      <c r="G31" s="44">
        <f>'[1]Запчасти'!$C$273</f>
        <v>1108.84</v>
      </c>
      <c r="H31" s="35">
        <f t="shared" si="0"/>
        <v>1108.84</v>
      </c>
    </row>
    <row r="32" spans="1:8" ht="25.5">
      <c r="A32" s="191"/>
      <c r="B32" s="240"/>
      <c r="C32" s="209"/>
      <c r="D32" s="19" t="s">
        <v>39</v>
      </c>
      <c r="E32" s="2" t="str">
        <f>'[1]Запчасти'!$B$269</f>
        <v>MD050317</v>
      </c>
      <c r="F32" s="2">
        <v>1</v>
      </c>
      <c r="G32" s="44">
        <f>'[1]Запчасти'!$C$269</f>
        <v>46.31</v>
      </c>
      <c r="H32" s="35">
        <f>G32*F32</f>
        <v>46.31</v>
      </c>
    </row>
    <row r="33" spans="1:8" ht="51">
      <c r="A33" s="191"/>
      <c r="B33" s="240"/>
      <c r="C33" s="209"/>
      <c r="D33" s="19" t="s">
        <v>16</v>
      </c>
      <c r="E33" s="4" t="str">
        <f>'[1]Масла и технические жидкости'!$B$6</f>
        <v>Mobil DOT4</v>
      </c>
      <c r="F33" s="4">
        <v>1</v>
      </c>
      <c r="G33" s="46">
        <f>'[1]Масла и технические жидкости'!$C$6</f>
        <v>262.5</v>
      </c>
      <c r="H33" s="35">
        <f t="shared" si="0"/>
        <v>262.5</v>
      </c>
    </row>
    <row r="34" spans="1:8" ht="12.75">
      <c r="A34" s="191"/>
      <c r="B34" s="240"/>
      <c r="C34" s="209"/>
      <c r="D34" s="2" t="s">
        <v>17</v>
      </c>
      <c r="E34" s="4" t="str">
        <f>'[1]Запчасти'!$B$272</f>
        <v>MR968274</v>
      </c>
      <c r="F34" s="4">
        <v>1</v>
      </c>
      <c r="G34" s="46">
        <f>'[1]Запчасти'!$C$272</f>
        <v>1728.86</v>
      </c>
      <c r="H34" s="35">
        <f t="shared" si="0"/>
        <v>1728.86</v>
      </c>
    </row>
    <row r="35" spans="1:8" ht="12.75">
      <c r="A35" s="191"/>
      <c r="B35" s="240"/>
      <c r="C35" s="209"/>
      <c r="D35" s="21" t="s">
        <v>15</v>
      </c>
      <c r="E35" s="4" t="str">
        <f>'[1]Запчасти'!$B$270</f>
        <v>MN163236</v>
      </c>
      <c r="F35" s="4">
        <v>4</v>
      </c>
      <c r="G35" s="46">
        <f>'[1]Запчасти'!$C$270</f>
        <v>1430.57</v>
      </c>
      <c r="H35" s="35">
        <f t="shared" si="0"/>
        <v>5722.28</v>
      </c>
    </row>
    <row r="36" spans="1:8" ht="13.5" thickBot="1">
      <c r="A36" s="191"/>
      <c r="B36" s="240"/>
      <c r="C36" s="209"/>
      <c r="D36" s="2"/>
      <c r="E36" s="4"/>
      <c r="F36" s="4"/>
      <c r="G36" s="46"/>
      <c r="H36" s="35">
        <f t="shared" si="0"/>
        <v>0</v>
      </c>
    </row>
    <row r="37" spans="1:8" ht="14.25" thickBot="1" thickTop="1">
      <c r="A37" s="191"/>
      <c r="B37" s="241"/>
      <c r="C37" s="210"/>
      <c r="D37" s="105" t="s">
        <v>9</v>
      </c>
      <c r="E37" s="221"/>
      <c r="F37" s="221"/>
      <c r="G37" s="222"/>
      <c r="H37" s="36">
        <f>SUM(H29:H36)</f>
        <v>11807.189999999999</v>
      </c>
    </row>
    <row r="38" spans="1:8" ht="13.5" thickTop="1">
      <c r="A38" s="191"/>
      <c r="B38" s="240" t="str">
        <f>B7</f>
        <v>2,4 4WD</v>
      </c>
      <c r="C38" s="209"/>
      <c r="D38" s="2"/>
      <c r="E38" s="4"/>
      <c r="F38" s="4"/>
      <c r="G38" s="46"/>
      <c r="H38" s="35">
        <f>F38*G38</f>
        <v>0</v>
      </c>
    </row>
    <row r="39" spans="1:8" ht="13.5" thickBot="1">
      <c r="A39" s="191"/>
      <c r="B39" s="240"/>
      <c r="C39" s="209"/>
      <c r="D39" s="2"/>
      <c r="E39" s="4"/>
      <c r="F39" s="4"/>
      <c r="G39" s="46"/>
      <c r="H39" s="35">
        <f>F39*G39</f>
        <v>0</v>
      </c>
    </row>
    <row r="40" spans="1:8" ht="14.25" thickBot="1" thickTop="1">
      <c r="A40" s="191"/>
      <c r="B40" s="240"/>
      <c r="C40" s="210"/>
      <c r="D40" s="22" t="s">
        <v>9</v>
      </c>
      <c r="E40" s="219"/>
      <c r="F40" s="219"/>
      <c r="G40" s="220"/>
      <c r="H40" s="36">
        <f>SUM(H38:H39)</f>
        <v>0</v>
      </c>
    </row>
    <row r="41" spans="1:8" ht="13.5" thickTop="1">
      <c r="A41" s="191"/>
      <c r="B41" s="240"/>
      <c r="C41" s="208" t="s">
        <v>38</v>
      </c>
      <c r="D41" s="2" t="s">
        <v>3</v>
      </c>
      <c r="E41" s="8" t="s">
        <v>57</v>
      </c>
      <c r="F41" s="8">
        <v>4.6</v>
      </c>
      <c r="G41" s="45">
        <f>'[1]Масла и технические жидкости'!$C$27</f>
        <v>571</v>
      </c>
      <c r="H41" s="35">
        <f>F41*G41</f>
        <v>2626.6</v>
      </c>
    </row>
    <row r="42" spans="1:8" ht="12.75">
      <c r="A42" s="191"/>
      <c r="B42" s="240"/>
      <c r="C42" s="209"/>
      <c r="D42" s="2" t="s">
        <v>5</v>
      </c>
      <c r="E42" s="2" t="str">
        <f>'[1]Запчасти'!$B$268</f>
        <v>MZ690070</v>
      </c>
      <c r="F42" s="2">
        <v>1</v>
      </c>
      <c r="G42" s="48">
        <f>'[1]Запчасти'!$C$268</f>
        <v>483.1</v>
      </c>
      <c r="H42" s="35">
        <f>F42*G42</f>
        <v>483.1</v>
      </c>
    </row>
    <row r="43" spans="1:8" ht="12.75">
      <c r="A43" s="191"/>
      <c r="B43" s="240"/>
      <c r="C43" s="209"/>
      <c r="D43" s="2" t="s">
        <v>6</v>
      </c>
      <c r="E43" s="2" t="str">
        <f>'[1]Запчасти'!$B$273</f>
        <v>7803A005</v>
      </c>
      <c r="F43" s="2">
        <v>1</v>
      </c>
      <c r="G43" s="44">
        <f>'[1]Запчасти'!$C$273</f>
        <v>1108.84</v>
      </c>
      <c r="H43" s="35">
        <f>F43*G43</f>
        <v>1108.84</v>
      </c>
    </row>
    <row r="44" spans="1:8" ht="25.5">
      <c r="A44" s="191"/>
      <c r="B44" s="240"/>
      <c r="C44" s="209"/>
      <c r="D44" s="19" t="s">
        <v>39</v>
      </c>
      <c r="E44" s="2" t="str">
        <f>'[1]Запчасти'!$B$269</f>
        <v>MD050317</v>
      </c>
      <c r="F44" s="2">
        <v>1</v>
      </c>
      <c r="G44" s="44">
        <f>'[1]Запчасти'!$C$269</f>
        <v>46.31</v>
      </c>
      <c r="H44" s="35">
        <f>G44*F44</f>
        <v>46.31</v>
      </c>
    </row>
    <row r="45" spans="1:8" ht="51">
      <c r="A45" s="191"/>
      <c r="B45" s="240"/>
      <c r="C45" s="209"/>
      <c r="D45" s="19" t="s">
        <v>16</v>
      </c>
      <c r="E45" s="4" t="str">
        <f>ТО30000!E43</f>
        <v>Mobil DOT4</v>
      </c>
      <c r="F45" s="4">
        <v>1</v>
      </c>
      <c r="G45" s="46">
        <f>'[1]Масла и технические жидкости'!$C$6</f>
        <v>262.5</v>
      </c>
      <c r="H45" s="35">
        <f>F45*G45</f>
        <v>262.5</v>
      </c>
    </row>
    <row r="46" spans="1:8" ht="12.75">
      <c r="A46" s="191"/>
      <c r="B46" s="240"/>
      <c r="C46" s="209"/>
      <c r="D46" s="2" t="s">
        <v>17</v>
      </c>
      <c r="E46" s="4" t="str">
        <f>'[1]Запчасти'!$B$272</f>
        <v>MR968274</v>
      </c>
      <c r="F46" s="4">
        <v>1</v>
      </c>
      <c r="G46" s="46">
        <f>'[1]Запчасти'!$C$272</f>
        <v>1728.86</v>
      </c>
      <c r="H46" s="35">
        <f>F46*G46</f>
        <v>1728.86</v>
      </c>
    </row>
    <row r="47" spans="1:10" ht="12.75">
      <c r="A47" s="191"/>
      <c r="B47" s="240"/>
      <c r="C47" s="209"/>
      <c r="D47" s="21" t="s">
        <v>15</v>
      </c>
      <c r="E47" s="4" t="str">
        <f>'[1]Запчасти'!$B$271</f>
        <v>MN163235</v>
      </c>
      <c r="F47" s="4">
        <v>4</v>
      </c>
      <c r="G47" s="47">
        <f>'[1]Запчасти'!$C$271</f>
        <v>1380.37</v>
      </c>
      <c r="H47" s="35">
        <f>F47*G47</f>
        <v>5521.48</v>
      </c>
      <c r="J47" s="39"/>
    </row>
    <row r="48" spans="1:8" ht="13.5" thickBot="1">
      <c r="A48" s="191"/>
      <c r="B48" s="240"/>
      <c r="C48" s="209"/>
      <c r="D48" s="2"/>
      <c r="E48" s="4"/>
      <c r="F48" s="4"/>
      <c r="G48" s="46"/>
      <c r="H48" s="35">
        <f>F48*G48</f>
        <v>0</v>
      </c>
    </row>
    <row r="49" spans="1:8" ht="14.25" thickBot="1" thickTop="1">
      <c r="A49" s="191"/>
      <c r="B49" s="241"/>
      <c r="C49" s="210"/>
      <c r="D49" s="3" t="s">
        <v>9</v>
      </c>
      <c r="E49" s="221"/>
      <c r="F49" s="221"/>
      <c r="G49" s="222"/>
      <c r="H49" s="36">
        <f>SUM(H41:H48)</f>
        <v>11777.689999999999</v>
      </c>
    </row>
    <row r="50" spans="1:8" ht="13.5" thickTop="1">
      <c r="A50" s="191"/>
      <c r="B50" s="251" t="s">
        <v>61</v>
      </c>
      <c r="C50" s="150"/>
      <c r="D50" s="2"/>
      <c r="E50" s="2"/>
      <c r="F50" s="2"/>
      <c r="G50" s="2"/>
      <c r="H50" s="35">
        <f>F50*G50</f>
        <v>0</v>
      </c>
    </row>
    <row r="51" spans="1:8" ht="13.5" thickBot="1">
      <c r="A51" s="191"/>
      <c r="B51" s="259"/>
      <c r="C51" s="150"/>
      <c r="D51" s="2"/>
      <c r="E51" s="2"/>
      <c r="F51" s="2"/>
      <c r="G51" s="2"/>
      <c r="H51" s="35">
        <f>F51*G51</f>
        <v>0</v>
      </c>
    </row>
    <row r="52" spans="1:8" ht="14.25" thickBot="1" thickTop="1">
      <c r="A52" s="191"/>
      <c r="B52" s="259"/>
      <c r="C52" s="151"/>
      <c r="D52" s="170" t="s">
        <v>9</v>
      </c>
      <c r="E52" s="9"/>
      <c r="F52" s="9"/>
      <c r="G52" s="152"/>
      <c r="H52" s="36">
        <f>SUM(H50:H51)</f>
        <v>0</v>
      </c>
    </row>
    <row r="53" spans="1:8" ht="13.5" thickTop="1">
      <c r="A53" s="191"/>
      <c r="B53" s="259"/>
      <c r="C53" s="209" t="s">
        <v>2</v>
      </c>
      <c r="D53" s="2" t="s">
        <v>3</v>
      </c>
      <c r="E53" s="2" t="s">
        <v>57</v>
      </c>
      <c r="F53" s="2">
        <v>4.3</v>
      </c>
      <c r="G53" s="44">
        <f>'[1]Масла и технические жидкости'!$C$27</f>
        <v>571</v>
      </c>
      <c r="H53" s="35">
        <f>F53*G53</f>
        <v>2455.2999999999997</v>
      </c>
    </row>
    <row r="54" spans="1:8" ht="12.75">
      <c r="A54" s="191"/>
      <c r="B54" s="259"/>
      <c r="C54" s="209"/>
      <c r="D54" s="2" t="s">
        <v>5</v>
      </c>
      <c r="E54" s="2" t="str">
        <f>'[1]Запчасти'!$B$268</f>
        <v>MZ690070</v>
      </c>
      <c r="F54" s="2">
        <v>1</v>
      </c>
      <c r="G54" s="2">
        <f>'[1]Запчасти'!$C$268</f>
        <v>483.1</v>
      </c>
      <c r="H54" s="35">
        <f>F54*G54</f>
        <v>483.1</v>
      </c>
    </row>
    <row r="55" spans="1:8" ht="25.5">
      <c r="A55" s="191"/>
      <c r="B55" s="259"/>
      <c r="C55" s="209"/>
      <c r="D55" s="55" t="s">
        <v>39</v>
      </c>
      <c r="E55" s="2" t="str">
        <f>'[1]Запчасти'!$B$269</f>
        <v>MD050317</v>
      </c>
      <c r="F55" s="2">
        <v>1</v>
      </c>
      <c r="G55" s="2">
        <f>'[1]Запчасти'!$C$269</f>
        <v>46.31</v>
      </c>
      <c r="H55" s="35">
        <f>F55*G55</f>
        <v>46.31</v>
      </c>
    </row>
    <row r="56" spans="1:8" ht="12.75">
      <c r="A56" s="191"/>
      <c r="B56" s="259"/>
      <c r="C56" s="209"/>
      <c r="D56" s="2" t="s">
        <v>6</v>
      </c>
      <c r="E56" s="2" t="str">
        <f>'[1]Запчасти'!$B$273</f>
        <v>7803A005</v>
      </c>
      <c r="F56" s="2">
        <v>1</v>
      </c>
      <c r="G56" s="2">
        <f>'[1]Запчасти'!$C$273</f>
        <v>1108.84</v>
      </c>
      <c r="H56" s="35">
        <f>G56*F56</f>
        <v>1108.84</v>
      </c>
    </row>
    <row r="57" spans="1:8" ht="51">
      <c r="A57" s="191"/>
      <c r="B57" s="259"/>
      <c r="C57" s="209"/>
      <c r="D57" s="19" t="s">
        <v>16</v>
      </c>
      <c r="E57" s="4" t="str">
        <f>'[1]Масла и технические жидкости'!$B$6</f>
        <v>Mobil DOT4</v>
      </c>
      <c r="F57" s="4">
        <v>1</v>
      </c>
      <c r="G57" s="46">
        <f>'[1]Масла и технические жидкости'!$C$6</f>
        <v>262.5</v>
      </c>
      <c r="H57" s="35">
        <f>G57*F57</f>
        <v>262.5</v>
      </c>
    </row>
    <row r="58" spans="1:8" ht="12.75">
      <c r="A58" s="191"/>
      <c r="B58" s="259"/>
      <c r="C58" s="209"/>
      <c r="D58" s="2" t="s">
        <v>17</v>
      </c>
      <c r="E58" s="2" t="str">
        <f>'[1]Запчасти'!$B$272</f>
        <v>MR968274</v>
      </c>
      <c r="F58" s="2">
        <v>1</v>
      </c>
      <c r="G58" s="2">
        <f>'[1]Запчасти'!$C$272</f>
        <v>1728.86</v>
      </c>
      <c r="H58" s="35">
        <f>F58*G58</f>
        <v>1728.86</v>
      </c>
    </row>
    <row r="59" spans="1:8" ht="12.75">
      <c r="A59" s="191"/>
      <c r="B59" s="259"/>
      <c r="C59" s="209"/>
      <c r="D59" s="2" t="s">
        <v>15</v>
      </c>
      <c r="E59" s="2" t="str">
        <f>'[1]Запчасти'!$B$283</f>
        <v>1822A067</v>
      </c>
      <c r="F59" s="2">
        <v>6</v>
      </c>
      <c r="G59" s="2">
        <f>'[1]Запчасти'!$C$283</f>
        <v>1849.81</v>
      </c>
      <c r="H59" s="35">
        <f>G59*F59</f>
        <v>11098.86</v>
      </c>
    </row>
    <row r="60" spans="1:8" ht="25.5">
      <c r="A60" s="191"/>
      <c r="B60" s="259"/>
      <c r="C60" s="209"/>
      <c r="D60" s="19" t="s">
        <v>62</v>
      </c>
      <c r="E60" s="2" t="str">
        <f>'[1]Запчасти'!$B$287</f>
        <v>1540A193</v>
      </c>
      <c r="F60" s="2">
        <v>1</v>
      </c>
      <c r="G60" s="2">
        <f>'[1]Запчасти'!$C$287</f>
        <v>643.1</v>
      </c>
      <c r="H60" s="35">
        <f>G60*F60</f>
        <v>643.1</v>
      </c>
    </row>
    <row r="61" spans="1:8" ht="13.5" thickBot="1">
      <c r="A61" s="191"/>
      <c r="B61" s="259"/>
      <c r="C61" s="209"/>
      <c r="D61" s="2"/>
      <c r="E61" s="2"/>
      <c r="F61" s="2"/>
      <c r="G61" s="2"/>
      <c r="H61" s="111"/>
    </row>
    <row r="62" spans="1:8" ht="14.25" thickBot="1" thickTop="1">
      <c r="A62" s="192"/>
      <c r="B62" s="272"/>
      <c r="C62" s="297"/>
      <c r="D62" s="104" t="s">
        <v>9</v>
      </c>
      <c r="E62" s="2"/>
      <c r="F62" s="2"/>
      <c r="G62" s="2"/>
      <c r="H62" s="107">
        <f>H53+H54+H55+H56+H57+H58+H59+H60</f>
        <v>17826.87</v>
      </c>
    </row>
    <row r="63" spans="1:8" ht="14.25" customHeight="1" thickBot="1" thickTop="1">
      <c r="A63" s="189" t="s">
        <v>47</v>
      </c>
      <c r="B63" s="292" t="str">
        <f>B14</f>
        <v>2,0 2WD</v>
      </c>
      <c r="C63" s="114" t="s">
        <v>1</v>
      </c>
      <c r="D63" s="242"/>
      <c r="E63" s="242"/>
      <c r="F63" s="242"/>
      <c r="G63" s="242"/>
      <c r="H63" s="37">
        <f>H16+G3</f>
        <v>0</v>
      </c>
    </row>
    <row r="64" spans="1:8" ht="14.25" thickBot="1" thickTop="1">
      <c r="A64" s="190"/>
      <c r="B64" s="293"/>
      <c r="C64" s="115" t="s">
        <v>38</v>
      </c>
      <c r="D64" s="243"/>
      <c r="E64" s="243"/>
      <c r="F64" s="243"/>
      <c r="G64" s="243"/>
      <c r="H64" s="37">
        <f>H25+G4</f>
        <v>21303.39</v>
      </c>
    </row>
    <row r="65" spans="1:8" ht="14.25" thickBot="1" thickTop="1">
      <c r="A65" s="190"/>
      <c r="B65" s="290" t="str">
        <f>B26</f>
        <v>2,0 4WD</v>
      </c>
      <c r="C65" s="115" t="s">
        <v>1</v>
      </c>
      <c r="D65" s="56"/>
      <c r="E65" s="56"/>
      <c r="F65" s="56"/>
      <c r="G65" s="56"/>
      <c r="H65" s="37">
        <f>H28+G5</f>
        <v>0</v>
      </c>
    </row>
    <row r="66" spans="1:8" ht="14.25" thickBot="1" thickTop="1">
      <c r="A66" s="190"/>
      <c r="B66" s="291"/>
      <c r="C66" s="56" t="s">
        <v>38</v>
      </c>
      <c r="D66" s="113"/>
      <c r="E66" s="56"/>
      <c r="F66" s="56"/>
      <c r="G66" s="56"/>
      <c r="H66" s="37">
        <f>H37+G6</f>
        <v>21582.69</v>
      </c>
    </row>
    <row r="67" spans="1:8" ht="14.25" thickBot="1" thickTop="1">
      <c r="A67" s="190"/>
      <c r="B67" s="290" t="str">
        <f>B38</f>
        <v>2,4 4WD</v>
      </c>
      <c r="C67" s="56" t="s">
        <v>1</v>
      </c>
      <c r="D67" s="113"/>
      <c r="E67" s="56"/>
      <c r="F67" s="56"/>
      <c r="G67" s="56"/>
      <c r="H67" s="37">
        <f>H40+G7</f>
        <v>0</v>
      </c>
    </row>
    <row r="68" spans="1:8" ht="14.25" thickBot="1" thickTop="1">
      <c r="A68" s="190"/>
      <c r="B68" s="209"/>
      <c r="C68" s="56" t="s">
        <v>38</v>
      </c>
      <c r="D68" s="113"/>
      <c r="E68" s="56"/>
      <c r="F68" s="56"/>
      <c r="G68" s="56"/>
      <c r="H68" s="37">
        <f>H49+G8</f>
        <v>21553.19</v>
      </c>
    </row>
    <row r="69" spans="1:8" ht="14.25" thickBot="1" thickTop="1">
      <c r="A69" s="190"/>
      <c r="B69" s="313" t="s">
        <v>61</v>
      </c>
      <c r="C69" s="79"/>
      <c r="D69" s="112"/>
      <c r="E69" s="79"/>
      <c r="F69" s="79"/>
      <c r="G69" s="79"/>
      <c r="H69" s="37">
        <v>0</v>
      </c>
    </row>
    <row r="70" spans="1:8" ht="14.25" thickBot="1" thickTop="1">
      <c r="A70" s="294"/>
      <c r="B70" s="314"/>
      <c r="C70" s="115" t="s">
        <v>2</v>
      </c>
      <c r="D70" s="79"/>
      <c r="E70" s="79"/>
      <c r="F70" s="79"/>
      <c r="G70" s="79"/>
      <c r="H70" s="37">
        <f>G10+H62</f>
        <v>32629.769999999997</v>
      </c>
    </row>
    <row r="71" spans="1:8" ht="13.5" customHeight="1" thickBot="1" thickTop="1">
      <c r="A71" s="315" t="s">
        <v>48</v>
      </c>
      <c r="B71" s="288" t="str">
        <f>B14</f>
        <v>2,0 2WD</v>
      </c>
      <c r="C71" s="116" t="s">
        <v>1</v>
      </c>
      <c r="D71" s="238"/>
      <c r="E71" s="238"/>
      <c r="F71" s="238"/>
      <c r="G71" s="238"/>
      <c r="H71" s="38">
        <v>0</v>
      </c>
    </row>
    <row r="72" spans="1:8" ht="14.25" thickBot="1" thickTop="1">
      <c r="A72" s="316"/>
      <c r="B72" s="289"/>
      <c r="C72" s="117" t="s">
        <v>38</v>
      </c>
      <c r="D72" s="235"/>
      <c r="E72" s="235"/>
      <c r="F72" s="235"/>
      <c r="G72" s="235"/>
      <c r="H72" s="38">
        <f>H64+G12</f>
        <v>22699.89</v>
      </c>
    </row>
    <row r="73" spans="1:8" ht="14.25" thickBot="1" thickTop="1">
      <c r="A73" s="316"/>
      <c r="B73" s="304" t="str">
        <f>B26</f>
        <v>2,0 4WD</v>
      </c>
      <c r="C73" s="117" t="s">
        <v>1</v>
      </c>
      <c r="D73" s="235"/>
      <c r="E73" s="235"/>
      <c r="F73" s="235"/>
      <c r="G73" s="232"/>
      <c r="H73" s="38">
        <v>0</v>
      </c>
    </row>
    <row r="74" spans="1:8" ht="14.25" thickBot="1" thickTop="1">
      <c r="A74" s="316"/>
      <c r="B74" s="304"/>
      <c r="C74" s="117" t="s">
        <v>38</v>
      </c>
      <c r="D74" s="235"/>
      <c r="E74" s="235"/>
      <c r="F74" s="235"/>
      <c r="G74" s="232"/>
      <c r="H74" s="38">
        <f>H66+G12</f>
        <v>22979.19</v>
      </c>
    </row>
    <row r="75" spans="1:8" ht="14.25" thickBot="1" thickTop="1">
      <c r="A75" s="316"/>
      <c r="B75" s="304" t="str">
        <f>B38</f>
        <v>2,4 4WD</v>
      </c>
      <c r="C75" s="117" t="s">
        <v>1</v>
      </c>
      <c r="D75" s="235"/>
      <c r="E75" s="235"/>
      <c r="F75" s="235"/>
      <c r="G75" s="232"/>
      <c r="H75" s="36">
        <v>0</v>
      </c>
    </row>
    <row r="76" spans="1:8" ht="14.25" thickBot="1" thickTop="1">
      <c r="A76" s="316"/>
      <c r="B76" s="304"/>
      <c r="C76" s="118" t="s">
        <v>38</v>
      </c>
      <c r="D76" s="235"/>
      <c r="E76" s="235"/>
      <c r="F76" s="235"/>
      <c r="G76" s="232"/>
      <c r="H76" s="36">
        <f>H68+G12</f>
        <v>22949.69</v>
      </c>
    </row>
    <row r="77" spans="1:8" ht="13.5" thickTop="1">
      <c r="A77" s="316"/>
      <c r="B77" s="255" t="s">
        <v>61</v>
      </c>
      <c r="C77" s="118"/>
      <c r="D77" s="235"/>
      <c r="E77" s="235"/>
      <c r="F77" s="235"/>
      <c r="G77" s="232"/>
      <c r="H77" s="106">
        <v>0</v>
      </c>
    </row>
    <row r="78" spans="1:8" ht="13.5" thickBot="1">
      <c r="A78" s="317"/>
      <c r="B78" s="256"/>
      <c r="C78" s="119" t="s">
        <v>2</v>
      </c>
      <c r="D78" s="221"/>
      <c r="E78" s="221"/>
      <c r="F78" s="221"/>
      <c r="G78" s="221"/>
      <c r="H78" s="107">
        <f>G10+G12+H62</f>
        <v>34026.27</v>
      </c>
    </row>
    <row r="79" ht="13.5" thickTop="1">
      <c r="B79" s="81"/>
    </row>
  </sheetData>
  <sheetProtection/>
  <mergeCells count="64">
    <mergeCell ref="B69:B70"/>
    <mergeCell ref="A71:A78"/>
    <mergeCell ref="B77:B78"/>
    <mergeCell ref="D77:G77"/>
    <mergeCell ref="D78:G78"/>
    <mergeCell ref="A3:A10"/>
    <mergeCell ref="E3:F10"/>
    <mergeCell ref="B9:B10"/>
    <mergeCell ref="G9:H9"/>
    <mergeCell ref="G10:H10"/>
    <mergeCell ref="D74:G74"/>
    <mergeCell ref="G5:H5"/>
    <mergeCell ref="G6:H6"/>
    <mergeCell ref="G11:H11"/>
    <mergeCell ref="G12:H12"/>
    <mergeCell ref="D64:G64"/>
    <mergeCell ref="E28:G28"/>
    <mergeCell ref="E25:G25"/>
    <mergeCell ref="E11:F11"/>
    <mergeCell ref="E12:F12"/>
    <mergeCell ref="A14:A62"/>
    <mergeCell ref="C53:C62"/>
    <mergeCell ref="C38:C40"/>
    <mergeCell ref="C17:C25"/>
    <mergeCell ref="C41:C49"/>
    <mergeCell ref="C29:C37"/>
    <mergeCell ref="B50:B62"/>
    <mergeCell ref="D72:G72"/>
    <mergeCell ref="G3:H3"/>
    <mergeCell ref="E37:G37"/>
    <mergeCell ref="E40:G40"/>
    <mergeCell ref="E49:G49"/>
    <mergeCell ref="G8:H8"/>
    <mergeCell ref="E16:G16"/>
    <mergeCell ref="A11:A12"/>
    <mergeCell ref="B11:C11"/>
    <mergeCell ref="B12:C12"/>
    <mergeCell ref="B63:B64"/>
    <mergeCell ref="B14:B25"/>
    <mergeCell ref="C14:C16"/>
    <mergeCell ref="B26:B37"/>
    <mergeCell ref="C26:C28"/>
    <mergeCell ref="B38:B49"/>
    <mergeCell ref="A63:A70"/>
    <mergeCell ref="A1:C1"/>
    <mergeCell ref="D1:H1"/>
    <mergeCell ref="A2:C2"/>
    <mergeCell ref="B3:B4"/>
    <mergeCell ref="G4:H4"/>
    <mergeCell ref="B7:B8"/>
    <mergeCell ref="G7:H7"/>
    <mergeCell ref="B5:B6"/>
    <mergeCell ref="G2:H2"/>
    <mergeCell ref="E2:F2"/>
    <mergeCell ref="B73:B74"/>
    <mergeCell ref="D63:G63"/>
    <mergeCell ref="B67:B68"/>
    <mergeCell ref="B71:B72"/>
    <mergeCell ref="D71:G71"/>
    <mergeCell ref="B75:B76"/>
    <mergeCell ref="D75:G75"/>
    <mergeCell ref="D76:G76"/>
    <mergeCell ref="D73:G73"/>
    <mergeCell ref="B65:B6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8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0.375" style="1" customWidth="1"/>
    <col min="2" max="2" width="10.00390625" style="1" bestFit="1" customWidth="1"/>
    <col min="3" max="3" width="14.125" style="1" bestFit="1" customWidth="1"/>
    <col min="4" max="4" width="18.75390625" style="1" customWidth="1"/>
    <col min="5" max="5" width="23.75390625" style="1" customWidth="1"/>
    <col min="6" max="6" width="16.625" style="1" customWidth="1"/>
    <col min="7" max="7" width="14.125" style="34" customWidth="1"/>
    <col min="8" max="8" width="11.75390625" style="34" customWidth="1"/>
    <col min="9" max="16384" width="9.125" style="1" customWidth="1"/>
  </cols>
  <sheetData>
    <row r="1" spans="1:8" ht="17.25" thickBot="1" thickTop="1">
      <c r="A1" s="273" t="str">
        <f>ТО15000!A1</f>
        <v>Outlander RE</v>
      </c>
      <c r="B1" s="274"/>
      <c r="C1" s="274"/>
      <c r="D1" s="214" t="s">
        <v>21</v>
      </c>
      <c r="E1" s="214"/>
      <c r="F1" s="215"/>
      <c r="G1" s="214"/>
      <c r="H1" s="216"/>
    </row>
    <row r="2" spans="1:8" ht="15.75" thickTop="1">
      <c r="A2" s="199"/>
      <c r="B2" s="200"/>
      <c r="C2" s="200"/>
      <c r="D2" s="41" t="s">
        <v>12</v>
      </c>
      <c r="E2" s="211" t="s">
        <v>45</v>
      </c>
      <c r="F2" s="212"/>
      <c r="G2" s="217" t="s">
        <v>40</v>
      </c>
      <c r="H2" s="218"/>
    </row>
    <row r="3" spans="1:21" ht="12.75">
      <c r="A3" s="245" t="s">
        <v>37</v>
      </c>
      <c r="B3" s="275" t="str">
        <f>ТО60000!B3</f>
        <v>2,0 2WD</v>
      </c>
      <c r="C3" s="10"/>
      <c r="D3" s="7"/>
      <c r="E3" s="266">
        <f>ТО15000!E3</f>
        <v>2793</v>
      </c>
      <c r="F3" s="326"/>
      <c r="G3" s="223">
        <f>D3*E3</f>
        <v>0</v>
      </c>
      <c r="H3" s="23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91"/>
      <c r="B4" s="275"/>
      <c r="C4" s="10" t="s">
        <v>38</v>
      </c>
      <c r="D4" s="7">
        <v>2.5</v>
      </c>
      <c r="E4" s="267"/>
      <c r="F4" s="318"/>
      <c r="G4" s="223">
        <f>D4*E3</f>
        <v>6982.5</v>
      </c>
      <c r="H4" s="23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91"/>
      <c r="B5" s="198" t="str">
        <f>ТО60000!B5</f>
        <v>2,0 4WD</v>
      </c>
      <c r="C5" s="10"/>
      <c r="D5" s="7"/>
      <c r="E5" s="267"/>
      <c r="F5" s="318"/>
      <c r="G5" s="223">
        <f>D5*E3</f>
        <v>0</v>
      </c>
      <c r="H5" s="23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91"/>
      <c r="B6" s="213"/>
      <c r="C6" s="10" t="s">
        <v>38</v>
      </c>
      <c r="D6" s="7">
        <v>2.7</v>
      </c>
      <c r="E6" s="267"/>
      <c r="F6" s="318"/>
      <c r="G6" s="223">
        <f>D6*E3</f>
        <v>7541.1</v>
      </c>
      <c r="H6" s="23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91"/>
      <c r="B7" s="276" t="str">
        <f>ТО15000!B7</f>
        <v>2,4 4WD</v>
      </c>
      <c r="C7" s="10"/>
      <c r="D7" s="7"/>
      <c r="E7" s="267"/>
      <c r="F7" s="318"/>
      <c r="G7" s="223">
        <f>D7*E3</f>
        <v>0</v>
      </c>
      <c r="H7" s="23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2.75">
      <c r="A8" s="191"/>
      <c r="B8" s="275"/>
      <c r="C8" s="110" t="s">
        <v>38</v>
      </c>
      <c r="D8" s="88">
        <v>2.7</v>
      </c>
      <c r="E8" s="267"/>
      <c r="F8" s="318"/>
      <c r="G8" s="265">
        <f>D8*E3</f>
        <v>7541.1</v>
      </c>
      <c r="H8" s="26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>
      <c r="A9" s="191"/>
      <c r="B9" s="252" t="s">
        <v>61</v>
      </c>
      <c r="C9" s="7"/>
      <c r="D9" s="7"/>
      <c r="E9" s="267"/>
      <c r="F9" s="318"/>
      <c r="G9" s="265">
        <v>0</v>
      </c>
      <c r="H9" s="32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3.5" thickBot="1">
      <c r="A10" s="192"/>
      <c r="B10" s="297"/>
      <c r="C10" s="127" t="s">
        <v>2</v>
      </c>
      <c r="D10" s="127">
        <v>2.7</v>
      </c>
      <c r="E10" s="319"/>
      <c r="F10" s="320"/>
      <c r="G10" s="249">
        <f>D10*E3</f>
        <v>7541.1</v>
      </c>
      <c r="H10" s="28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3.5" thickTop="1">
      <c r="A11" s="246" t="s">
        <v>11</v>
      </c>
      <c r="B11" s="298"/>
      <c r="C11" s="253"/>
      <c r="D11" s="69"/>
      <c r="E11" s="253"/>
      <c r="F11" s="254"/>
      <c r="G11" s="281"/>
      <c r="H11" s="22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6" customFormat="1" ht="13.5" thickBot="1">
      <c r="A12" s="197"/>
      <c r="B12" s="233" t="s">
        <v>10</v>
      </c>
      <c r="C12" s="221"/>
      <c r="D12" s="3">
        <f>ТО15000!D12</f>
        <v>0.5</v>
      </c>
      <c r="E12" s="233">
        <f>E3</f>
        <v>2793</v>
      </c>
      <c r="F12" s="231"/>
      <c r="G12" s="244">
        <f>D12*E12</f>
        <v>1396.5</v>
      </c>
      <c r="H12" s="222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8" ht="39.75" thickBot="1" thickTop="1">
      <c r="A13" s="40"/>
      <c r="B13" s="130"/>
      <c r="C13" s="97"/>
      <c r="D13" s="97" t="s">
        <v>4</v>
      </c>
      <c r="E13" s="97" t="s">
        <v>7</v>
      </c>
      <c r="F13" s="97" t="s">
        <v>13</v>
      </c>
      <c r="G13" s="131" t="s">
        <v>8</v>
      </c>
      <c r="H13" s="132" t="s">
        <v>46</v>
      </c>
    </row>
    <row r="14" spans="1:8" ht="13.5" thickTop="1">
      <c r="A14" s="191" t="s">
        <v>64</v>
      </c>
      <c r="B14" s="209" t="str">
        <f>B3</f>
        <v>2,0 2WD</v>
      </c>
      <c r="C14" s="209"/>
      <c r="D14" s="2"/>
      <c r="E14" s="2"/>
      <c r="F14" s="2"/>
      <c r="G14" s="44"/>
      <c r="H14" s="30">
        <f>F14*G14</f>
        <v>0</v>
      </c>
    </row>
    <row r="15" spans="1:8" ht="13.5" thickBot="1">
      <c r="A15" s="191"/>
      <c r="B15" s="209"/>
      <c r="C15" s="209"/>
      <c r="D15" s="2"/>
      <c r="E15" s="2"/>
      <c r="F15" s="2"/>
      <c r="G15" s="44"/>
      <c r="H15" s="30">
        <f>F15*G15</f>
        <v>0</v>
      </c>
    </row>
    <row r="16" spans="1:8" ht="14.25" thickBot="1" thickTop="1">
      <c r="A16" s="191"/>
      <c r="B16" s="209"/>
      <c r="C16" s="210"/>
      <c r="D16" s="9" t="s">
        <v>9</v>
      </c>
      <c r="E16" s="219"/>
      <c r="F16" s="219"/>
      <c r="G16" s="220"/>
      <c r="H16" s="31">
        <f>SUM(H14:H15)</f>
        <v>0</v>
      </c>
    </row>
    <row r="17" spans="1:8" ht="13.5" thickTop="1">
      <c r="A17" s="191"/>
      <c r="B17" s="209"/>
      <c r="C17" s="208" t="s">
        <v>38</v>
      </c>
      <c r="D17" s="2" t="s">
        <v>3</v>
      </c>
      <c r="E17" s="8" t="s">
        <v>57</v>
      </c>
      <c r="F17" s="8">
        <v>4.3</v>
      </c>
      <c r="G17" s="45">
        <f>'[1]Масла и технические жидкости'!$C$27</f>
        <v>571</v>
      </c>
      <c r="H17" s="30">
        <f aca="true" t="shared" si="0" ref="H17:H25">F17*G17</f>
        <v>2455.2999999999997</v>
      </c>
    </row>
    <row r="18" spans="1:8" ht="12.75">
      <c r="A18" s="191"/>
      <c r="B18" s="209"/>
      <c r="C18" s="209"/>
      <c r="D18" s="2" t="s">
        <v>5</v>
      </c>
      <c r="E18" s="9" t="str">
        <f>'[1]Запчасти'!$B$268</f>
        <v>MZ690070</v>
      </c>
      <c r="F18" s="2">
        <v>1</v>
      </c>
      <c r="G18" s="44">
        <f>'[1]Запчасти'!$C$268</f>
        <v>483.1</v>
      </c>
      <c r="H18" s="30">
        <f t="shared" si="0"/>
        <v>483.1</v>
      </c>
    </row>
    <row r="19" spans="1:8" ht="12.75">
      <c r="A19" s="191"/>
      <c r="B19" s="209"/>
      <c r="C19" s="209"/>
      <c r="D19" s="2" t="s">
        <v>6</v>
      </c>
      <c r="E19" s="2" t="str">
        <f>'[1]Запчасти'!$B$273</f>
        <v>7803A005</v>
      </c>
      <c r="F19" s="2">
        <v>1</v>
      </c>
      <c r="G19" s="44">
        <f>'[1]Запчасти'!$C$273</f>
        <v>1108.84</v>
      </c>
      <c r="H19" s="30">
        <f t="shared" si="0"/>
        <v>1108.84</v>
      </c>
    </row>
    <row r="20" spans="1:8" ht="25.5">
      <c r="A20" s="191"/>
      <c r="B20" s="209"/>
      <c r="C20" s="209"/>
      <c r="D20" s="19" t="s">
        <v>39</v>
      </c>
      <c r="E20" s="2" t="str">
        <f>'[1]Запчасти'!$B$269</f>
        <v>MD050317</v>
      </c>
      <c r="F20" s="2">
        <v>1</v>
      </c>
      <c r="G20" s="44">
        <f>'[1]Запчасти'!$C$269</f>
        <v>46.31</v>
      </c>
      <c r="H20" s="30">
        <f t="shared" si="0"/>
        <v>46.31</v>
      </c>
    </row>
    <row r="21" spans="1:8" ht="12.75">
      <c r="A21" s="191"/>
      <c r="B21" s="209"/>
      <c r="C21" s="209"/>
      <c r="D21" s="2" t="s">
        <v>49</v>
      </c>
      <c r="E21" s="2" t="str">
        <f>'[1]Масла и технические жидкости'!$B$30</f>
        <v>CVTF-J4</v>
      </c>
      <c r="F21" s="2">
        <v>11</v>
      </c>
      <c r="G21" s="44">
        <f>'[1]Масла и технические жидкости'!$C$30</f>
        <v>937.62</v>
      </c>
      <c r="H21" s="30">
        <f t="shared" si="0"/>
        <v>10313.82</v>
      </c>
    </row>
    <row r="22" spans="1:8" ht="25.5">
      <c r="A22" s="191"/>
      <c r="B22" s="209"/>
      <c r="C22" s="209"/>
      <c r="D22" s="19" t="s">
        <v>44</v>
      </c>
      <c r="E22" s="2" t="str">
        <f>'[1]Запчасти'!$B$277</f>
        <v>2705A013</v>
      </c>
      <c r="F22" s="2">
        <v>1</v>
      </c>
      <c r="G22" s="44">
        <f>'[1]Запчасти'!$C$277</f>
        <v>153.06</v>
      </c>
      <c r="H22" s="30">
        <f t="shared" si="0"/>
        <v>153.06</v>
      </c>
    </row>
    <row r="23" spans="1:8" ht="25.5">
      <c r="A23" s="191"/>
      <c r="B23" s="209"/>
      <c r="C23" s="209"/>
      <c r="D23" s="19" t="s">
        <v>60</v>
      </c>
      <c r="E23" s="2" t="str">
        <f>'[1]Запчасти'!$B$281</f>
        <v>2824A006</v>
      </c>
      <c r="F23" s="2">
        <v>1</v>
      </c>
      <c r="G23" s="44">
        <f>'[1]Запчасти'!$C$281</f>
        <v>1224.25</v>
      </c>
      <c r="H23" s="30">
        <f t="shared" si="0"/>
        <v>1224.25</v>
      </c>
    </row>
    <row r="24" spans="1:8" ht="25.5">
      <c r="A24" s="191"/>
      <c r="B24" s="209"/>
      <c r="C24" s="209"/>
      <c r="D24" s="19" t="s">
        <v>59</v>
      </c>
      <c r="E24" s="2" t="str">
        <f>'[1]Запчасти'!$B$282</f>
        <v>2920A096</v>
      </c>
      <c r="F24" s="2">
        <v>1</v>
      </c>
      <c r="G24" s="44">
        <f>'[1]Запчасти'!$C$282</f>
        <v>195.54</v>
      </c>
      <c r="H24" s="30">
        <f t="shared" si="0"/>
        <v>195.54</v>
      </c>
    </row>
    <row r="25" spans="1:8" ht="13.5" thickBot="1">
      <c r="A25" s="191"/>
      <c r="B25" s="209"/>
      <c r="C25" s="209"/>
      <c r="D25" s="2"/>
      <c r="E25" s="2"/>
      <c r="F25" s="2"/>
      <c r="G25" s="44"/>
      <c r="H25" s="30">
        <f t="shared" si="0"/>
        <v>0</v>
      </c>
    </row>
    <row r="26" spans="1:8" ht="14.25" thickBot="1" thickTop="1">
      <c r="A26" s="191"/>
      <c r="B26" s="234"/>
      <c r="C26" s="234"/>
      <c r="D26" s="3" t="s">
        <v>9</v>
      </c>
      <c r="E26" s="221"/>
      <c r="F26" s="221"/>
      <c r="G26" s="222"/>
      <c r="H26" s="31">
        <f>SUM(H17:H25)</f>
        <v>15980.22</v>
      </c>
    </row>
    <row r="27" spans="1:8" ht="13.5" thickTop="1">
      <c r="A27" s="191"/>
      <c r="B27" s="240" t="str">
        <f>B5</f>
        <v>2,0 4WD</v>
      </c>
      <c r="C27" s="209"/>
      <c r="D27" s="2"/>
      <c r="E27" s="2"/>
      <c r="F27" s="2"/>
      <c r="G27" s="44"/>
      <c r="H27" s="30">
        <f>F27*G27</f>
        <v>0</v>
      </c>
    </row>
    <row r="28" spans="1:8" ht="13.5" thickBot="1">
      <c r="A28" s="191"/>
      <c r="B28" s="240"/>
      <c r="C28" s="209"/>
      <c r="D28" s="2"/>
      <c r="E28" s="2"/>
      <c r="F28" s="2"/>
      <c r="G28" s="44"/>
      <c r="H28" s="30">
        <f>F28*G28</f>
        <v>0</v>
      </c>
    </row>
    <row r="29" spans="1:8" ht="14.25" thickBot="1" thickTop="1">
      <c r="A29" s="191"/>
      <c r="B29" s="240"/>
      <c r="C29" s="210"/>
      <c r="D29" s="22" t="s">
        <v>9</v>
      </c>
      <c r="E29" s="219"/>
      <c r="F29" s="219"/>
      <c r="G29" s="220"/>
      <c r="H29" s="31">
        <f>SUM(H27:H28)</f>
        <v>0</v>
      </c>
    </row>
    <row r="30" spans="1:8" ht="13.5" thickTop="1">
      <c r="A30" s="191"/>
      <c r="B30" s="240"/>
      <c r="C30" s="208" t="s">
        <v>38</v>
      </c>
      <c r="D30" s="2" t="s">
        <v>3</v>
      </c>
      <c r="E30" s="8" t="s">
        <v>57</v>
      </c>
      <c r="F30" s="8">
        <v>4.3</v>
      </c>
      <c r="G30" s="45">
        <f>'[1]Масла и технические жидкости'!$C$27</f>
        <v>571</v>
      </c>
      <c r="H30" s="30">
        <f>G30*F30</f>
        <v>2455.2999999999997</v>
      </c>
    </row>
    <row r="31" spans="1:8" ht="12.75">
      <c r="A31" s="191"/>
      <c r="B31" s="240"/>
      <c r="C31" s="209"/>
      <c r="D31" s="2" t="s">
        <v>5</v>
      </c>
      <c r="E31" s="2" t="str">
        <f>'[1]Запчасти'!$B$268</f>
        <v>MZ690070</v>
      </c>
      <c r="F31" s="2">
        <v>1</v>
      </c>
      <c r="G31" s="48">
        <f>'[1]Запчасти'!$C$268</f>
        <v>483.1</v>
      </c>
      <c r="H31" s="30">
        <f aca="true" t="shared" si="1" ref="H31:H41">G31*F31</f>
        <v>483.1</v>
      </c>
    </row>
    <row r="32" spans="1:8" ht="12.75">
      <c r="A32" s="191"/>
      <c r="B32" s="240"/>
      <c r="C32" s="209"/>
      <c r="D32" s="2" t="s">
        <v>6</v>
      </c>
      <c r="E32" s="2" t="str">
        <f>'[1]Запчасти'!$B$273</f>
        <v>7803A005</v>
      </c>
      <c r="F32" s="2">
        <v>1</v>
      </c>
      <c r="G32" s="44">
        <f>'[1]Запчасти'!$C$273</f>
        <v>1108.84</v>
      </c>
      <c r="H32" s="30">
        <f t="shared" si="1"/>
        <v>1108.84</v>
      </c>
    </row>
    <row r="33" spans="1:8" ht="25.5">
      <c r="A33" s="191"/>
      <c r="B33" s="240"/>
      <c r="C33" s="209"/>
      <c r="D33" s="19" t="s">
        <v>39</v>
      </c>
      <c r="E33" s="2" t="str">
        <f>'[1]Запчасти'!$B$269</f>
        <v>MD050317</v>
      </c>
      <c r="F33" s="2">
        <v>1</v>
      </c>
      <c r="G33" s="44">
        <f>'[1]Запчасти'!$C$269</f>
        <v>46.31</v>
      </c>
      <c r="H33" s="30">
        <f t="shared" si="1"/>
        <v>46.31</v>
      </c>
    </row>
    <row r="34" spans="1:8" ht="12.75">
      <c r="A34" s="191"/>
      <c r="B34" s="240"/>
      <c r="C34" s="209"/>
      <c r="D34" s="2" t="s">
        <v>49</v>
      </c>
      <c r="E34" s="2" t="str">
        <f>'[1]Масла и технические жидкости'!$B$30</f>
        <v>CVTF-J4</v>
      </c>
      <c r="F34" s="2">
        <v>11</v>
      </c>
      <c r="G34" s="44">
        <f>'[1]Масла и технические жидкости'!$C$30</f>
        <v>937.62</v>
      </c>
      <c r="H34" s="30">
        <f t="shared" si="1"/>
        <v>10313.82</v>
      </c>
    </row>
    <row r="35" spans="1:8" ht="25.5">
      <c r="A35" s="191"/>
      <c r="B35" s="240"/>
      <c r="C35" s="209"/>
      <c r="D35" s="19" t="s">
        <v>44</v>
      </c>
      <c r="E35" s="2" t="str">
        <f>'[1]Запчасти'!$B$277</f>
        <v>2705A013</v>
      </c>
      <c r="F35" s="2">
        <v>1</v>
      </c>
      <c r="G35" s="44">
        <f>'[1]Запчасти'!$C$277</f>
        <v>153.06</v>
      </c>
      <c r="H35" s="30">
        <f t="shared" si="1"/>
        <v>153.06</v>
      </c>
    </row>
    <row r="36" spans="1:8" ht="25.5">
      <c r="A36" s="191"/>
      <c r="B36" s="240"/>
      <c r="C36" s="209"/>
      <c r="D36" s="4" t="s">
        <v>43</v>
      </c>
      <c r="E36" s="19" t="str">
        <f>'[1]Масла и технические жидкости'!$B$31</f>
        <v>Hypoid Gear Oil SAE 80 GL-5</v>
      </c>
      <c r="F36" s="2">
        <v>0.47</v>
      </c>
      <c r="G36" s="44">
        <f>'[1]Масла и технические жидкости'!$C$31</f>
        <v>831</v>
      </c>
      <c r="H36" s="30">
        <f t="shared" si="1"/>
        <v>390.57</v>
      </c>
    </row>
    <row r="37" spans="1:8" ht="25.5">
      <c r="A37" s="191"/>
      <c r="B37" s="240"/>
      <c r="C37" s="209"/>
      <c r="D37" s="19" t="s">
        <v>50</v>
      </c>
      <c r="E37" s="2" t="str">
        <f>'[1]Запчасти'!$B$278</f>
        <v>3200A102</v>
      </c>
      <c r="F37" s="2">
        <v>1</v>
      </c>
      <c r="G37" s="44">
        <f>'[1]Запчасти'!$C$278</f>
        <v>159.07</v>
      </c>
      <c r="H37" s="30">
        <f t="shared" si="1"/>
        <v>159.07</v>
      </c>
    </row>
    <row r="38" spans="1:8" ht="25.5">
      <c r="A38" s="191"/>
      <c r="B38" s="240"/>
      <c r="C38" s="209"/>
      <c r="D38" s="19" t="s">
        <v>51</v>
      </c>
      <c r="E38" s="2" t="str">
        <f>'[1]Запчасти'!$B$279</f>
        <v>MF660036</v>
      </c>
      <c r="F38" s="2">
        <v>1</v>
      </c>
      <c r="G38" s="44">
        <f>'[1]Запчасти'!$C$279</f>
        <v>36.85</v>
      </c>
      <c r="H38" s="30">
        <f t="shared" si="1"/>
        <v>36.85</v>
      </c>
    </row>
    <row r="39" spans="1:8" ht="25.5">
      <c r="A39" s="191"/>
      <c r="B39" s="240"/>
      <c r="C39" s="209"/>
      <c r="D39" s="19" t="s">
        <v>60</v>
      </c>
      <c r="E39" s="2" t="str">
        <f>'[1]Запчасти'!$B$281</f>
        <v>2824A006</v>
      </c>
      <c r="F39" s="2">
        <v>1</v>
      </c>
      <c r="G39" s="44">
        <f>'[1]Запчасти'!$C$281</f>
        <v>1224.25</v>
      </c>
      <c r="H39" s="30">
        <f t="shared" si="1"/>
        <v>1224.25</v>
      </c>
    </row>
    <row r="40" spans="1:8" ht="25.5">
      <c r="A40" s="191"/>
      <c r="B40" s="240"/>
      <c r="C40" s="209"/>
      <c r="D40" s="19" t="s">
        <v>59</v>
      </c>
      <c r="E40" s="2" t="str">
        <f>'[1]Запчасти'!$B$282</f>
        <v>2920A096</v>
      </c>
      <c r="F40" s="2">
        <v>1</v>
      </c>
      <c r="G40" s="44">
        <f>'[1]Запчасти'!$C$282</f>
        <v>195.54</v>
      </c>
      <c r="H40" s="30">
        <f t="shared" si="1"/>
        <v>195.54</v>
      </c>
    </row>
    <row r="41" spans="1:8" ht="13.5" thickBot="1">
      <c r="A41" s="191"/>
      <c r="B41" s="240"/>
      <c r="C41" s="209"/>
      <c r="D41" s="2"/>
      <c r="E41" s="2"/>
      <c r="F41" s="2"/>
      <c r="G41" s="44"/>
      <c r="H41" s="30">
        <f t="shared" si="1"/>
        <v>0</v>
      </c>
    </row>
    <row r="42" spans="1:8" ht="14.25" thickBot="1" thickTop="1">
      <c r="A42" s="191"/>
      <c r="B42" s="241"/>
      <c r="C42" s="234"/>
      <c r="D42" s="105" t="s">
        <v>9</v>
      </c>
      <c r="E42" s="221"/>
      <c r="F42" s="221"/>
      <c r="G42" s="222"/>
      <c r="H42" s="31">
        <f>SUM(H30:H41)</f>
        <v>16566.71</v>
      </c>
    </row>
    <row r="43" spans="1:8" ht="13.5" thickTop="1">
      <c r="A43" s="191"/>
      <c r="B43" s="240" t="str">
        <f>B7</f>
        <v>2,4 4WD</v>
      </c>
      <c r="C43" s="209"/>
      <c r="D43" s="2"/>
      <c r="E43" s="2"/>
      <c r="F43" s="2"/>
      <c r="G43" s="44"/>
      <c r="H43" s="30">
        <f>F43*G43</f>
        <v>0</v>
      </c>
    </row>
    <row r="44" spans="1:8" ht="13.5" thickBot="1">
      <c r="A44" s="191"/>
      <c r="B44" s="240"/>
      <c r="C44" s="209"/>
      <c r="D44" s="2"/>
      <c r="E44" s="2"/>
      <c r="F44" s="2"/>
      <c r="G44" s="44"/>
      <c r="H44" s="30">
        <f>F44*G44</f>
        <v>0</v>
      </c>
    </row>
    <row r="45" spans="1:8" ht="14.25" thickBot="1" thickTop="1">
      <c r="A45" s="191"/>
      <c r="B45" s="240"/>
      <c r="C45" s="210"/>
      <c r="D45" s="22" t="s">
        <v>9</v>
      </c>
      <c r="E45" s="219"/>
      <c r="F45" s="219"/>
      <c r="G45" s="220"/>
      <c r="H45" s="31">
        <f>SUM(H43:H44)</f>
        <v>0</v>
      </c>
    </row>
    <row r="46" spans="1:8" ht="13.5" thickTop="1">
      <c r="A46" s="191"/>
      <c r="B46" s="240"/>
      <c r="C46" s="209" t="s">
        <v>38</v>
      </c>
      <c r="D46" s="2" t="s">
        <v>3</v>
      </c>
      <c r="E46" s="8" t="s">
        <v>57</v>
      </c>
      <c r="F46" s="8">
        <v>4.6</v>
      </c>
      <c r="G46" s="45">
        <f>'[1]Масла и технические жидкости'!$C$27</f>
        <v>571</v>
      </c>
      <c r="H46" s="30">
        <f>G46*F46</f>
        <v>2626.6</v>
      </c>
    </row>
    <row r="47" spans="1:8" ht="12.75">
      <c r="A47" s="191"/>
      <c r="B47" s="240"/>
      <c r="C47" s="209"/>
      <c r="D47" s="2" t="s">
        <v>5</v>
      </c>
      <c r="E47" s="2" t="str">
        <f>'[1]Запчасти'!$B$268</f>
        <v>MZ690070</v>
      </c>
      <c r="F47" s="2">
        <v>1</v>
      </c>
      <c r="G47" s="48">
        <f>'[1]Запчасти'!$C$268</f>
        <v>483.1</v>
      </c>
      <c r="H47" s="30">
        <f aca="true" t="shared" si="2" ref="H47:H57">G47*F47</f>
        <v>483.1</v>
      </c>
    </row>
    <row r="48" spans="1:8" ht="12.75">
      <c r="A48" s="191"/>
      <c r="B48" s="240"/>
      <c r="C48" s="209"/>
      <c r="D48" s="2" t="s">
        <v>6</v>
      </c>
      <c r="E48" s="2" t="str">
        <f>'[1]Запчасти'!$B$273</f>
        <v>7803A005</v>
      </c>
      <c r="F48" s="2">
        <v>1</v>
      </c>
      <c r="G48" s="44">
        <f>'[1]Запчасти'!$C$273</f>
        <v>1108.84</v>
      </c>
      <c r="H48" s="30">
        <f t="shared" si="2"/>
        <v>1108.84</v>
      </c>
    </row>
    <row r="49" spans="1:8" ht="25.5">
      <c r="A49" s="191"/>
      <c r="B49" s="240"/>
      <c r="C49" s="209"/>
      <c r="D49" s="19" t="s">
        <v>39</v>
      </c>
      <c r="E49" s="2" t="str">
        <f>'[1]Запчасти'!$B$269</f>
        <v>MD050317</v>
      </c>
      <c r="F49" s="2">
        <v>1</v>
      </c>
      <c r="G49" s="44">
        <f>'[1]Запчасти'!$C$269</f>
        <v>46.31</v>
      </c>
      <c r="H49" s="30">
        <f t="shared" si="2"/>
        <v>46.31</v>
      </c>
    </row>
    <row r="50" spans="1:8" ht="25.5">
      <c r="A50" s="191"/>
      <c r="B50" s="240"/>
      <c r="C50" s="209"/>
      <c r="D50" s="4" t="s">
        <v>43</v>
      </c>
      <c r="E50" s="21" t="str">
        <f>'[1]Масла и технические жидкости'!$B$31</f>
        <v>Hypoid Gear Oil SAE 80 GL-5</v>
      </c>
      <c r="F50" s="2">
        <v>0.47</v>
      </c>
      <c r="G50" s="44">
        <f>'[1]Масла и технические жидкости'!$C$31</f>
        <v>831</v>
      </c>
      <c r="H50" s="30">
        <f t="shared" si="2"/>
        <v>390.57</v>
      </c>
    </row>
    <row r="51" spans="1:8" ht="25.5">
      <c r="A51" s="191"/>
      <c r="B51" s="240"/>
      <c r="C51" s="209"/>
      <c r="D51" s="19" t="s">
        <v>50</v>
      </c>
      <c r="E51" s="4" t="str">
        <f>'[1]Запчасти'!$B$278</f>
        <v>3200A102</v>
      </c>
      <c r="F51" s="2">
        <v>1</v>
      </c>
      <c r="G51" s="44">
        <f>'[1]Запчасти'!$C$278</f>
        <v>159.07</v>
      </c>
      <c r="H51" s="30">
        <f t="shared" si="2"/>
        <v>159.07</v>
      </c>
    </row>
    <row r="52" spans="1:8" ht="25.5">
      <c r="A52" s="191"/>
      <c r="B52" s="240"/>
      <c r="C52" s="209"/>
      <c r="D52" s="19" t="s">
        <v>51</v>
      </c>
      <c r="E52" s="4" t="str">
        <f>'[1]Запчасти'!$B$279</f>
        <v>MF660036</v>
      </c>
      <c r="F52" s="2">
        <v>1</v>
      </c>
      <c r="G52" s="44">
        <f>'[1]Запчасти'!$C$279</f>
        <v>36.85</v>
      </c>
      <c r="H52" s="30">
        <f t="shared" si="2"/>
        <v>36.85</v>
      </c>
    </row>
    <row r="53" spans="1:8" ht="12.75">
      <c r="A53" s="191"/>
      <c r="B53" s="240"/>
      <c r="C53" s="209"/>
      <c r="D53" s="2" t="s">
        <v>49</v>
      </c>
      <c r="E53" s="2" t="str">
        <f>'[1]Масла и технические жидкости'!$B$30</f>
        <v>CVTF-J4</v>
      </c>
      <c r="F53" s="2">
        <v>11</v>
      </c>
      <c r="G53" s="44">
        <f>'[1]Масла и технические жидкости'!$C$30</f>
        <v>937.62</v>
      </c>
      <c r="H53" s="30">
        <f t="shared" si="2"/>
        <v>10313.82</v>
      </c>
    </row>
    <row r="54" spans="1:8" ht="25.5">
      <c r="A54" s="191"/>
      <c r="B54" s="240"/>
      <c r="C54" s="209"/>
      <c r="D54" s="19" t="s">
        <v>44</v>
      </c>
      <c r="E54" s="2" t="str">
        <f>'[1]Запчасти'!$B$277</f>
        <v>2705A013</v>
      </c>
      <c r="F54" s="2">
        <v>1</v>
      </c>
      <c r="G54" s="44">
        <f>'[1]Запчасти'!$C$277</f>
        <v>153.06</v>
      </c>
      <c r="H54" s="30">
        <f t="shared" si="2"/>
        <v>153.06</v>
      </c>
    </row>
    <row r="55" spans="1:8" ht="25.5">
      <c r="A55" s="191"/>
      <c r="B55" s="240"/>
      <c r="C55" s="209"/>
      <c r="D55" s="19" t="s">
        <v>60</v>
      </c>
      <c r="E55" s="2" t="str">
        <f>'[1]Запчасти'!$B$281</f>
        <v>2824A006</v>
      </c>
      <c r="F55" s="2">
        <v>1</v>
      </c>
      <c r="G55" s="44">
        <f>'[1]Запчасти'!$C$281</f>
        <v>1224.25</v>
      </c>
      <c r="H55" s="30">
        <f t="shared" si="2"/>
        <v>1224.25</v>
      </c>
    </row>
    <row r="56" spans="1:8" ht="25.5">
      <c r="A56" s="191"/>
      <c r="B56" s="240"/>
      <c r="C56" s="209"/>
      <c r="D56" s="19" t="s">
        <v>59</v>
      </c>
      <c r="E56" s="2" t="str">
        <f>'[1]Запчасти'!$B$282</f>
        <v>2920A096</v>
      </c>
      <c r="F56" s="2">
        <v>1</v>
      </c>
      <c r="G56" s="44">
        <f>'[1]Запчасти'!$C$282</f>
        <v>195.54</v>
      </c>
      <c r="H56" s="30">
        <f t="shared" si="2"/>
        <v>195.54</v>
      </c>
    </row>
    <row r="57" spans="1:8" ht="13.5" thickBot="1">
      <c r="A57" s="191"/>
      <c r="B57" s="240"/>
      <c r="C57" s="209"/>
      <c r="D57" s="2"/>
      <c r="E57" s="2"/>
      <c r="F57" s="2"/>
      <c r="G57" s="44"/>
      <c r="H57" s="30">
        <f t="shared" si="2"/>
        <v>0</v>
      </c>
    </row>
    <row r="58" spans="1:8" ht="14.25" thickBot="1" thickTop="1">
      <c r="A58" s="191"/>
      <c r="B58" s="241"/>
      <c r="C58" s="234"/>
      <c r="D58" s="105" t="s">
        <v>9</v>
      </c>
      <c r="E58" s="221"/>
      <c r="F58" s="221"/>
      <c r="G58" s="222"/>
      <c r="H58" s="31">
        <f>SUM(H46:H57)</f>
        <v>16738.010000000002</v>
      </c>
    </row>
    <row r="59" spans="1:8" ht="13.5" thickTop="1">
      <c r="A59" s="191"/>
      <c r="B59" s="251" t="s">
        <v>61</v>
      </c>
      <c r="C59" s="323"/>
      <c r="D59" s="2"/>
      <c r="E59" s="2"/>
      <c r="F59" s="2"/>
      <c r="G59" s="2"/>
      <c r="H59" s="30">
        <f>F59*G59</f>
        <v>0</v>
      </c>
    </row>
    <row r="60" spans="1:8" ht="13.5" thickBot="1">
      <c r="A60" s="191"/>
      <c r="B60" s="259"/>
      <c r="C60" s="209"/>
      <c r="D60" s="2"/>
      <c r="E60" s="2"/>
      <c r="F60" s="2"/>
      <c r="G60" s="2"/>
      <c r="H60" s="30">
        <f>F60*G60</f>
        <v>0</v>
      </c>
    </row>
    <row r="61" spans="1:8" ht="14.25" thickBot="1" thickTop="1">
      <c r="A61" s="191"/>
      <c r="B61" s="259"/>
      <c r="C61" s="210"/>
      <c r="D61" s="9" t="s">
        <v>9</v>
      </c>
      <c r="E61" s="9"/>
      <c r="F61" s="9"/>
      <c r="G61" s="9"/>
      <c r="H61" s="159">
        <f>SUM(H59:H60)</f>
        <v>0</v>
      </c>
    </row>
    <row r="62" spans="1:8" ht="13.5" thickTop="1">
      <c r="A62" s="191"/>
      <c r="B62" s="259"/>
      <c r="C62" s="209" t="s">
        <v>2</v>
      </c>
      <c r="D62" s="2" t="s">
        <v>3</v>
      </c>
      <c r="E62" s="2" t="s">
        <v>57</v>
      </c>
      <c r="F62" s="2">
        <v>4.3</v>
      </c>
      <c r="G62" s="44">
        <f>'[1]Масла и технические жидкости'!$C$27</f>
        <v>571</v>
      </c>
      <c r="H62" s="177">
        <f aca="true" t="shared" si="3" ref="H62:H70">G62*F62</f>
        <v>2455.2999999999997</v>
      </c>
    </row>
    <row r="63" spans="1:8" ht="12.75">
      <c r="A63" s="191"/>
      <c r="B63" s="259"/>
      <c r="C63" s="209"/>
      <c r="D63" s="2" t="s">
        <v>5</v>
      </c>
      <c r="E63" s="2" t="str">
        <f>'[1]Запчасти'!$B$268</f>
        <v>MZ690070</v>
      </c>
      <c r="F63" s="2">
        <v>1</v>
      </c>
      <c r="G63" s="2">
        <f>'[1]Запчасти'!$C$268</f>
        <v>483.1</v>
      </c>
      <c r="H63" s="135">
        <f t="shared" si="3"/>
        <v>483.1</v>
      </c>
    </row>
    <row r="64" spans="1:8" ht="12.75">
      <c r="A64" s="191"/>
      <c r="B64" s="259"/>
      <c r="C64" s="209"/>
      <c r="D64" s="2" t="s">
        <v>6</v>
      </c>
      <c r="E64" s="2" t="str">
        <f>'[1]Запчасти'!$B$273</f>
        <v>7803A005</v>
      </c>
      <c r="F64" s="2">
        <v>1</v>
      </c>
      <c r="G64" s="133">
        <f>'[1]Запчасти'!$C$273</f>
        <v>1108.84</v>
      </c>
      <c r="H64" s="136">
        <f t="shared" si="3"/>
        <v>1108.84</v>
      </c>
    </row>
    <row r="65" spans="1:8" ht="25.5">
      <c r="A65" s="191"/>
      <c r="B65" s="259"/>
      <c r="C65" s="209"/>
      <c r="D65" s="19" t="s">
        <v>39</v>
      </c>
      <c r="E65" s="2" t="str">
        <f>'[1]Запчасти'!$B$269</f>
        <v>MD050317</v>
      </c>
      <c r="F65" s="2">
        <v>1</v>
      </c>
      <c r="G65" s="133">
        <f>'[1]Запчасти'!$C$269</f>
        <v>46.31</v>
      </c>
      <c r="H65" s="136">
        <f t="shared" si="3"/>
        <v>46.31</v>
      </c>
    </row>
    <row r="66" spans="1:8" ht="25.5">
      <c r="A66" s="191"/>
      <c r="B66" s="259"/>
      <c r="C66" s="209"/>
      <c r="D66" s="4" t="s">
        <v>43</v>
      </c>
      <c r="E66" s="19" t="str">
        <f>'[1]Масла и технические жидкости'!$B$31</f>
        <v>Hypoid Gear Oil SAE 80 GL-5</v>
      </c>
      <c r="F66" s="2">
        <v>0.47</v>
      </c>
      <c r="G66" s="134">
        <f>'[1]Масла и технические жидкости'!$C$31</f>
        <v>831</v>
      </c>
      <c r="H66" s="136">
        <f t="shared" si="3"/>
        <v>390.57</v>
      </c>
    </row>
    <row r="67" spans="1:8" ht="25.5">
      <c r="A67" s="191"/>
      <c r="B67" s="259"/>
      <c r="C67" s="209"/>
      <c r="D67" s="19" t="s">
        <v>50</v>
      </c>
      <c r="E67" s="2" t="str">
        <f>'[1]Запчасти'!$B$278</f>
        <v>3200A102</v>
      </c>
      <c r="F67" s="2">
        <v>1</v>
      </c>
      <c r="G67" s="133">
        <f>'[1]Запчасти'!$C$278</f>
        <v>159.07</v>
      </c>
      <c r="H67" s="30">
        <f t="shared" si="3"/>
        <v>159.07</v>
      </c>
    </row>
    <row r="68" spans="1:8" ht="25.5">
      <c r="A68" s="191"/>
      <c r="B68" s="259"/>
      <c r="C68" s="209"/>
      <c r="D68" s="19" t="s">
        <v>51</v>
      </c>
      <c r="E68" s="2" t="str">
        <f>'[1]Запчасти'!$B$279</f>
        <v>MF660036</v>
      </c>
      <c r="F68" s="2">
        <v>1</v>
      </c>
      <c r="G68" s="133">
        <f>'[1]Запчасти'!$C$279</f>
        <v>36.85</v>
      </c>
      <c r="H68" s="135">
        <f t="shared" si="3"/>
        <v>36.85</v>
      </c>
    </row>
    <row r="69" spans="1:8" ht="25.5">
      <c r="A69" s="191"/>
      <c r="B69" s="259"/>
      <c r="C69" s="209"/>
      <c r="D69" s="21" t="s">
        <v>65</v>
      </c>
      <c r="E69" s="19" t="str">
        <f>'[1]Масла и технические жидкости'!$B$32</f>
        <v>MITSUBISHI MOTORS GENUINE ATF - J3</v>
      </c>
      <c r="F69" s="2">
        <v>9</v>
      </c>
      <c r="G69" s="134">
        <f>'[1]Масла и технические жидкости'!$C$32</f>
        <v>327.17</v>
      </c>
      <c r="H69" s="136">
        <f t="shared" si="3"/>
        <v>2944.53</v>
      </c>
    </row>
    <row r="70" spans="1:8" ht="25.5">
      <c r="A70" s="191"/>
      <c r="B70" s="259"/>
      <c r="C70" s="209"/>
      <c r="D70" s="19" t="s">
        <v>66</v>
      </c>
      <c r="E70" s="2" t="str">
        <f>'[1]Запчасти'!$B$286</f>
        <v>2702A031</v>
      </c>
      <c r="F70" s="2">
        <v>1</v>
      </c>
      <c r="G70" s="133">
        <f>'[1]Запчасти'!$C$286</f>
        <v>91.06</v>
      </c>
      <c r="H70" s="30">
        <f t="shared" si="3"/>
        <v>91.06</v>
      </c>
    </row>
    <row r="71" spans="1:8" ht="13.5" thickBot="1">
      <c r="A71" s="191"/>
      <c r="B71" s="259"/>
      <c r="C71" s="209"/>
      <c r="D71" s="19"/>
      <c r="E71" s="2"/>
      <c r="F71" s="2"/>
      <c r="G71" s="133"/>
      <c r="H71" s="135">
        <v>0</v>
      </c>
    </row>
    <row r="72" spans="1:8" ht="14.25" thickBot="1" thickTop="1">
      <c r="A72" s="192"/>
      <c r="B72" s="272"/>
      <c r="C72" s="234"/>
      <c r="D72" s="19" t="s">
        <v>9</v>
      </c>
      <c r="E72" s="2"/>
      <c r="F72" s="2"/>
      <c r="G72" s="3"/>
      <c r="H72" s="31">
        <f>H62+H63+H64+H65+H66+H67+H68+H69+H70</f>
        <v>7715.63</v>
      </c>
    </row>
    <row r="73" spans="1:8" ht="14.25" customHeight="1" thickBot="1" thickTop="1">
      <c r="A73" s="189" t="s">
        <v>47</v>
      </c>
      <c r="B73" s="247" t="str">
        <f>B14</f>
        <v>2,0 2WD</v>
      </c>
      <c r="C73" s="12" t="s">
        <v>1</v>
      </c>
      <c r="D73" s="242"/>
      <c r="E73" s="242"/>
      <c r="F73" s="242"/>
      <c r="G73" s="242"/>
      <c r="H73" s="32">
        <f>H16+G3</f>
        <v>0</v>
      </c>
    </row>
    <row r="74" spans="1:8" ht="14.25" thickBot="1" thickTop="1">
      <c r="A74" s="190"/>
      <c r="B74" s="248"/>
      <c r="C74" s="13" t="s">
        <v>38</v>
      </c>
      <c r="D74" s="243"/>
      <c r="E74" s="243"/>
      <c r="F74" s="243"/>
      <c r="G74" s="243"/>
      <c r="H74" s="32">
        <f>H26+G4</f>
        <v>22962.72</v>
      </c>
    </row>
    <row r="75" spans="1:8" ht="14.25" thickBot="1" thickTop="1">
      <c r="A75" s="190"/>
      <c r="B75" s="193" t="str">
        <f>B27</f>
        <v>2,0 4WD</v>
      </c>
      <c r="C75" s="13" t="s">
        <v>1</v>
      </c>
      <c r="D75" s="56"/>
      <c r="E75" s="56"/>
      <c r="F75" s="56"/>
      <c r="G75" s="56"/>
      <c r="H75" s="32">
        <f>H29+G5</f>
        <v>0</v>
      </c>
    </row>
    <row r="76" spans="1:8" ht="14.25" thickBot="1" thickTop="1">
      <c r="A76" s="190"/>
      <c r="B76" s="207"/>
      <c r="C76" s="13" t="s">
        <v>38</v>
      </c>
      <c r="D76" s="56"/>
      <c r="E76" s="56"/>
      <c r="F76" s="56"/>
      <c r="G76" s="56"/>
      <c r="H76" s="32">
        <f>H42+G6</f>
        <v>24107.809999999998</v>
      </c>
    </row>
    <row r="77" spans="1:8" ht="14.25" thickBot="1" thickTop="1">
      <c r="A77" s="190"/>
      <c r="B77" s="193" t="str">
        <f>B43</f>
        <v>2,4 4WD</v>
      </c>
      <c r="C77" s="13" t="s">
        <v>1</v>
      </c>
      <c r="D77" s="56"/>
      <c r="E77" s="56"/>
      <c r="F77" s="56"/>
      <c r="G77" s="58"/>
      <c r="H77" s="32">
        <f>H45+G7</f>
        <v>0</v>
      </c>
    </row>
    <row r="78" spans="1:8" ht="14.25" thickBot="1" thickTop="1">
      <c r="A78" s="190"/>
      <c r="B78" s="207"/>
      <c r="C78" s="13" t="s">
        <v>38</v>
      </c>
      <c r="D78" s="56"/>
      <c r="E78" s="56"/>
      <c r="F78" s="56"/>
      <c r="G78" s="58"/>
      <c r="H78" s="32">
        <f>H58+G8</f>
        <v>24279.11</v>
      </c>
    </row>
    <row r="79" spans="1:8" ht="14.25" thickBot="1" thickTop="1">
      <c r="A79" s="190"/>
      <c r="B79" s="324" t="s">
        <v>61</v>
      </c>
      <c r="C79" s="64"/>
      <c r="D79" s="56"/>
      <c r="E79" s="56"/>
      <c r="F79" s="56"/>
      <c r="G79" s="58"/>
      <c r="H79" s="32">
        <v>0</v>
      </c>
    </row>
    <row r="80" spans="1:8" ht="14.25" thickBot="1" thickTop="1">
      <c r="A80" s="294"/>
      <c r="B80" s="325"/>
      <c r="C80" s="64" t="s">
        <v>2</v>
      </c>
      <c r="D80" s="57"/>
      <c r="E80" s="57"/>
      <c r="F80" s="57"/>
      <c r="G80" s="57"/>
      <c r="H80" s="32">
        <f>G10+H72</f>
        <v>15256.73</v>
      </c>
    </row>
    <row r="81" spans="1:8" ht="13.5" customHeight="1" thickBot="1" thickTop="1">
      <c r="A81" s="301" t="s">
        <v>48</v>
      </c>
      <c r="B81" s="236" t="str">
        <f>B14</f>
        <v>2,0 2WD</v>
      </c>
      <c r="C81" s="14" t="s">
        <v>1</v>
      </c>
      <c r="D81" s="238"/>
      <c r="E81" s="238"/>
      <c r="F81" s="238"/>
      <c r="G81" s="238"/>
      <c r="H81" s="33">
        <v>0</v>
      </c>
    </row>
    <row r="82" spans="1:8" ht="14.25" thickBot="1" thickTop="1">
      <c r="A82" s="302"/>
      <c r="B82" s="237"/>
      <c r="C82" s="15" t="s">
        <v>38</v>
      </c>
      <c r="D82" s="235"/>
      <c r="E82" s="235"/>
      <c r="F82" s="235"/>
      <c r="G82" s="235"/>
      <c r="H82" s="33">
        <f>H74+G12</f>
        <v>24359.22</v>
      </c>
    </row>
    <row r="83" spans="1:8" ht="14.25" thickBot="1" thickTop="1">
      <c r="A83" s="302"/>
      <c r="B83" s="260" t="str">
        <f>B27</f>
        <v>2,0 4WD</v>
      </c>
      <c r="C83" s="15" t="s">
        <v>1</v>
      </c>
      <c r="D83" s="235"/>
      <c r="E83" s="235"/>
      <c r="F83" s="235"/>
      <c r="G83" s="232"/>
      <c r="H83" s="33">
        <v>0</v>
      </c>
    </row>
    <row r="84" spans="1:8" ht="14.25" thickBot="1" thickTop="1">
      <c r="A84" s="302"/>
      <c r="B84" s="261"/>
      <c r="C84" s="60" t="s">
        <v>38</v>
      </c>
      <c r="D84" s="235"/>
      <c r="E84" s="235"/>
      <c r="F84" s="235"/>
      <c r="G84" s="232"/>
      <c r="H84" s="33">
        <f>H76+G12</f>
        <v>25504.309999999998</v>
      </c>
    </row>
    <row r="85" spans="1:8" ht="14.25" thickBot="1" thickTop="1">
      <c r="A85" s="302"/>
      <c r="B85" s="239" t="str">
        <f>B43</f>
        <v>2,4 4WD</v>
      </c>
      <c r="C85" s="15" t="s">
        <v>1</v>
      </c>
      <c r="D85" s="235"/>
      <c r="E85" s="235"/>
      <c r="F85" s="235"/>
      <c r="G85" s="232"/>
      <c r="H85" s="128">
        <v>0</v>
      </c>
    </row>
    <row r="86" spans="1:8" ht="14.25" thickBot="1" thickTop="1">
      <c r="A86" s="302"/>
      <c r="B86" s="239"/>
      <c r="C86" s="60" t="s">
        <v>38</v>
      </c>
      <c r="D86" s="235"/>
      <c r="E86" s="235"/>
      <c r="F86" s="235"/>
      <c r="G86" s="232"/>
      <c r="H86" s="128">
        <f>H78+G12</f>
        <v>25675.61</v>
      </c>
    </row>
    <row r="87" spans="1:8" ht="14.25" thickBot="1" thickTop="1">
      <c r="A87" s="302"/>
      <c r="B87" s="203" t="s">
        <v>61</v>
      </c>
      <c r="C87" s="49"/>
      <c r="D87" s="9"/>
      <c r="E87" s="9"/>
      <c r="F87" s="9"/>
      <c r="G87" s="129"/>
      <c r="H87" s="31">
        <v>0</v>
      </c>
    </row>
    <row r="88" spans="1:8" ht="14.25" thickBot="1" thickTop="1">
      <c r="A88" s="303"/>
      <c r="B88" s="194"/>
      <c r="C88" s="3" t="s">
        <v>2</v>
      </c>
      <c r="D88" s="3"/>
      <c r="E88" s="3"/>
      <c r="F88" s="3"/>
      <c r="G88" s="126"/>
      <c r="H88" s="126">
        <f>G10+G12+H72</f>
        <v>16653.23</v>
      </c>
    </row>
    <row r="89" ht="13.5" thickTop="1"/>
  </sheetData>
  <sheetProtection/>
  <mergeCells count="63">
    <mergeCell ref="G5:H5"/>
    <mergeCell ref="D86:G86"/>
    <mergeCell ref="D82:G82"/>
    <mergeCell ref="E26:G26"/>
    <mergeCell ref="D85:G85"/>
    <mergeCell ref="G6:H6"/>
    <mergeCell ref="G11:H11"/>
    <mergeCell ref="G12:H12"/>
    <mergeCell ref="D83:G83"/>
    <mergeCell ref="D84:G84"/>
    <mergeCell ref="B77:B78"/>
    <mergeCell ref="B85:B86"/>
    <mergeCell ref="B81:B82"/>
    <mergeCell ref="B73:B74"/>
    <mergeCell ref="B75:B76"/>
    <mergeCell ref="B83:B84"/>
    <mergeCell ref="D73:G73"/>
    <mergeCell ref="D74:G74"/>
    <mergeCell ref="D81:G81"/>
    <mergeCell ref="E29:G29"/>
    <mergeCell ref="E42:G42"/>
    <mergeCell ref="E45:G45"/>
    <mergeCell ref="E58:G58"/>
    <mergeCell ref="E2:F2"/>
    <mergeCell ref="E11:F11"/>
    <mergeCell ref="E12:F12"/>
    <mergeCell ref="A11:A12"/>
    <mergeCell ref="B11:C11"/>
    <mergeCell ref="B12:C12"/>
    <mergeCell ref="B5:B6"/>
    <mergeCell ref="B7:B8"/>
    <mergeCell ref="A3:A10"/>
    <mergeCell ref="B9:B10"/>
    <mergeCell ref="E3:F10"/>
    <mergeCell ref="B43:B58"/>
    <mergeCell ref="C43:C45"/>
    <mergeCell ref="C17:C26"/>
    <mergeCell ref="C27:C29"/>
    <mergeCell ref="C14:C16"/>
    <mergeCell ref="C46:C58"/>
    <mergeCell ref="C30:C42"/>
    <mergeCell ref="E16:G16"/>
    <mergeCell ref="G7:H7"/>
    <mergeCell ref="B14:B26"/>
    <mergeCell ref="G8:H8"/>
    <mergeCell ref="A1:C1"/>
    <mergeCell ref="B27:B42"/>
    <mergeCell ref="D1:H1"/>
    <mergeCell ref="A2:C2"/>
    <mergeCell ref="B3:B4"/>
    <mergeCell ref="G2:H2"/>
    <mergeCell ref="G3:H3"/>
    <mergeCell ref="G4:H4"/>
    <mergeCell ref="B59:B72"/>
    <mergeCell ref="C59:C61"/>
    <mergeCell ref="A81:A88"/>
    <mergeCell ref="B87:B88"/>
    <mergeCell ref="G9:H9"/>
    <mergeCell ref="G10:H10"/>
    <mergeCell ref="C62:C72"/>
    <mergeCell ref="A14:A72"/>
    <mergeCell ref="A73:A80"/>
    <mergeCell ref="B79:B8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92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20.375" style="1" customWidth="1"/>
    <col min="2" max="2" width="8.25390625" style="1" customWidth="1"/>
    <col min="3" max="3" width="10.125" style="1" customWidth="1"/>
    <col min="4" max="4" width="20.375" style="6" customWidth="1"/>
    <col min="5" max="5" width="22.875" style="6" customWidth="1"/>
    <col min="6" max="6" width="18.375" style="6" customWidth="1"/>
    <col min="7" max="7" width="17.625" style="39" customWidth="1"/>
    <col min="8" max="8" width="11.75390625" style="39" customWidth="1"/>
    <col min="9" max="9" width="20.625" style="1" customWidth="1"/>
    <col min="10" max="10" width="18.375" style="34" customWidth="1"/>
    <col min="11" max="11" width="19.75390625" style="1" customWidth="1"/>
    <col min="12" max="16384" width="9.125" style="1" customWidth="1"/>
  </cols>
  <sheetData>
    <row r="1" spans="1:8" ht="17.25" thickBot="1" thickTop="1">
      <c r="A1" s="273" t="str">
        <f>ТО15000!A1</f>
        <v>Outlander RE</v>
      </c>
      <c r="B1" s="274"/>
      <c r="C1" s="274"/>
      <c r="D1" s="214" t="s">
        <v>22</v>
      </c>
      <c r="E1" s="214"/>
      <c r="F1" s="215"/>
      <c r="G1" s="214"/>
      <c r="H1" s="216"/>
    </row>
    <row r="2" spans="1:8" ht="15.75" thickTop="1">
      <c r="A2" s="199"/>
      <c r="B2" s="200"/>
      <c r="C2" s="200"/>
      <c r="D2" s="42" t="s">
        <v>12</v>
      </c>
      <c r="E2" s="211" t="s">
        <v>45</v>
      </c>
      <c r="F2" s="212"/>
      <c r="G2" s="217" t="s">
        <v>40</v>
      </c>
      <c r="H2" s="218"/>
    </row>
    <row r="3" spans="1:21" ht="12.75">
      <c r="A3" s="245" t="s">
        <v>37</v>
      </c>
      <c r="B3" s="275" t="str">
        <f>ТО75000!B3</f>
        <v>2,0 2WD</v>
      </c>
      <c r="C3" s="10"/>
      <c r="D3" s="54"/>
      <c r="E3" s="225">
        <f>ТО15000!E3</f>
        <v>2793</v>
      </c>
      <c r="F3" s="326"/>
      <c r="G3" s="223">
        <f>D3*E3</f>
        <v>0</v>
      </c>
      <c r="H3" s="23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91"/>
      <c r="B4" s="275"/>
      <c r="C4" s="10" t="s">
        <v>38</v>
      </c>
      <c r="D4" s="54">
        <v>4.1</v>
      </c>
      <c r="E4" s="227"/>
      <c r="F4" s="318"/>
      <c r="G4" s="223">
        <f>D4*E3</f>
        <v>11451.3</v>
      </c>
      <c r="H4" s="232"/>
      <c r="I4" s="2"/>
      <c r="J4" s="44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91"/>
      <c r="B5" s="198" t="str">
        <f>ТО75000!B5</f>
        <v>2,0 4WD</v>
      </c>
      <c r="C5" s="10"/>
      <c r="D5" s="54"/>
      <c r="E5" s="227"/>
      <c r="F5" s="318"/>
      <c r="G5" s="223">
        <f>D5*E3</f>
        <v>0</v>
      </c>
      <c r="H5" s="232"/>
      <c r="I5" s="2"/>
      <c r="J5" s="44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91"/>
      <c r="B6" s="213"/>
      <c r="C6" s="7" t="s">
        <v>38</v>
      </c>
      <c r="D6" s="54">
        <v>4.3</v>
      </c>
      <c r="E6" s="227"/>
      <c r="F6" s="318"/>
      <c r="G6" s="223">
        <f>D6*E3</f>
        <v>12009.9</v>
      </c>
      <c r="H6" s="232"/>
      <c r="I6" s="2"/>
      <c r="J6" s="44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91"/>
      <c r="B7" s="276" t="str">
        <f>ТО15000!B7</f>
        <v>2,4 4WD</v>
      </c>
      <c r="C7" s="10"/>
      <c r="D7" s="54"/>
      <c r="E7" s="227"/>
      <c r="F7" s="318"/>
      <c r="G7" s="223">
        <f>D7*E3</f>
        <v>0</v>
      </c>
      <c r="H7" s="232"/>
      <c r="I7" s="2"/>
      <c r="J7" s="44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2.75">
      <c r="A8" s="191"/>
      <c r="B8" s="276"/>
      <c r="C8" s="7" t="s">
        <v>38</v>
      </c>
      <c r="D8" s="137">
        <v>4.3</v>
      </c>
      <c r="E8" s="227"/>
      <c r="F8" s="318"/>
      <c r="G8" s="223">
        <f>D8*E3</f>
        <v>12009.9</v>
      </c>
      <c r="H8" s="232"/>
      <c r="I8" s="2"/>
      <c r="J8" s="44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>
      <c r="A9" s="191"/>
      <c r="B9" s="198" t="s">
        <v>61</v>
      </c>
      <c r="C9" s="7"/>
      <c r="D9" s="137"/>
      <c r="E9" s="227"/>
      <c r="F9" s="318"/>
      <c r="G9" s="223">
        <v>0</v>
      </c>
      <c r="H9" s="224"/>
      <c r="I9" s="2"/>
      <c r="J9" s="44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3.5" thickBot="1">
      <c r="A10" s="192"/>
      <c r="B10" s="339"/>
      <c r="C10" s="120" t="s">
        <v>2</v>
      </c>
      <c r="D10" s="138">
        <v>6.4</v>
      </c>
      <c r="E10" s="337"/>
      <c r="F10" s="320"/>
      <c r="G10" s="244">
        <f>E3*D10</f>
        <v>17875.2</v>
      </c>
      <c r="H10" s="338"/>
      <c r="I10" s="2"/>
      <c r="J10" s="4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3.5" thickTop="1">
      <c r="A11" s="246" t="s">
        <v>11</v>
      </c>
      <c r="B11" s="2"/>
      <c r="C11" s="2"/>
      <c r="D11" s="4"/>
      <c r="E11" s="229"/>
      <c r="F11" s="228"/>
      <c r="G11" s="281"/>
      <c r="H11" s="220"/>
      <c r="I11" s="2"/>
      <c r="J11" s="4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2.75">
      <c r="A12" s="196"/>
      <c r="B12" s="2" t="s">
        <v>61</v>
      </c>
      <c r="C12" s="2">
        <v>0</v>
      </c>
      <c r="D12" s="4">
        <v>0.3</v>
      </c>
      <c r="E12" s="229">
        <f>E3</f>
        <v>2793</v>
      </c>
      <c r="F12" s="340"/>
      <c r="G12" s="223">
        <f>E12*D12</f>
        <v>837.9</v>
      </c>
      <c r="H12" s="224"/>
      <c r="I12" s="2"/>
      <c r="J12" s="4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s="6" customFormat="1" ht="13.5" thickBot="1">
      <c r="A13" s="197"/>
      <c r="B13" s="233" t="s">
        <v>10</v>
      </c>
      <c r="C13" s="221"/>
      <c r="D13" s="5">
        <f>ТО15000!D12</f>
        <v>0.5</v>
      </c>
      <c r="E13" s="233">
        <f>E3</f>
        <v>2793</v>
      </c>
      <c r="F13" s="231"/>
      <c r="G13" s="244">
        <f>D13*E13</f>
        <v>1396.5</v>
      </c>
      <c r="H13" s="222"/>
      <c r="I13" s="4"/>
      <c r="J13" s="46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10" ht="39" thickTop="1">
      <c r="A14" s="40"/>
      <c r="B14" s="17"/>
      <c r="C14" s="17"/>
      <c r="D14" s="17" t="s">
        <v>4</v>
      </c>
      <c r="E14" s="17" t="s">
        <v>7</v>
      </c>
      <c r="F14" s="17" t="s">
        <v>13</v>
      </c>
      <c r="G14" s="71" t="s">
        <v>8</v>
      </c>
      <c r="H14" s="70" t="s">
        <v>46</v>
      </c>
      <c r="J14" s="1"/>
    </row>
    <row r="15" spans="1:10" ht="12.75">
      <c r="A15" s="209" t="s">
        <v>64</v>
      </c>
      <c r="B15" s="208" t="str">
        <f>B3</f>
        <v>2,0 2WD</v>
      </c>
      <c r="C15" s="209"/>
      <c r="D15" s="1"/>
      <c r="E15" s="4"/>
      <c r="F15" s="4"/>
      <c r="G15" s="46"/>
      <c r="H15" s="35">
        <f>F15*G15</f>
        <v>0</v>
      </c>
      <c r="J15" s="1"/>
    </row>
    <row r="16" spans="1:10" ht="13.5" thickBot="1">
      <c r="A16" s="209"/>
      <c r="B16" s="209"/>
      <c r="C16" s="209"/>
      <c r="D16" s="1"/>
      <c r="E16" s="4"/>
      <c r="F16" s="4"/>
      <c r="G16" s="46"/>
      <c r="H16" s="35">
        <f>F16*G16</f>
        <v>0</v>
      </c>
      <c r="J16" s="1"/>
    </row>
    <row r="17" spans="1:10" ht="14.25" thickBot="1" thickTop="1">
      <c r="A17" s="209"/>
      <c r="B17" s="209"/>
      <c r="C17" s="210"/>
      <c r="D17" s="22" t="s">
        <v>9</v>
      </c>
      <c r="E17" s="219"/>
      <c r="F17" s="219"/>
      <c r="G17" s="220"/>
      <c r="H17" s="36">
        <f>SUM(H15:H16)</f>
        <v>0</v>
      </c>
      <c r="J17" s="1"/>
    </row>
    <row r="18" spans="1:10" ht="13.5" thickTop="1">
      <c r="A18" s="209"/>
      <c r="B18" s="209"/>
      <c r="C18" s="208" t="s">
        <v>38</v>
      </c>
      <c r="D18" s="2" t="s">
        <v>3</v>
      </c>
      <c r="E18" s="8" t="s">
        <v>57</v>
      </c>
      <c r="F18" s="8">
        <v>4.3</v>
      </c>
      <c r="G18" s="45">
        <f>'[1]Масла и технические жидкости'!$C$27</f>
        <v>571</v>
      </c>
      <c r="H18" s="35">
        <f aca="true" t="shared" si="0" ref="H18:H25">F18*G18</f>
        <v>2455.2999999999997</v>
      </c>
      <c r="J18" s="1"/>
    </row>
    <row r="19" spans="1:10" ht="12.75">
      <c r="A19" s="209"/>
      <c r="B19" s="209"/>
      <c r="C19" s="209"/>
      <c r="D19" s="2" t="s">
        <v>5</v>
      </c>
      <c r="E19" s="2" t="str">
        <f>'[1]Запчасти'!$B$268</f>
        <v>MZ690070</v>
      </c>
      <c r="F19" s="2">
        <v>1</v>
      </c>
      <c r="G19" s="44">
        <f>'[1]Запчасти'!$C$268</f>
        <v>483.1</v>
      </c>
      <c r="H19" s="35">
        <f t="shared" si="0"/>
        <v>483.1</v>
      </c>
      <c r="J19" s="1"/>
    </row>
    <row r="20" spans="1:10" ht="12.75">
      <c r="A20" s="209"/>
      <c r="B20" s="209"/>
      <c r="C20" s="209"/>
      <c r="D20" s="2" t="s">
        <v>6</v>
      </c>
      <c r="E20" s="2" t="str">
        <f>'[1]Запчасти'!$B$273</f>
        <v>7803A005</v>
      </c>
      <c r="F20" s="2">
        <v>1</v>
      </c>
      <c r="G20" s="44">
        <f>'[1]Запчасти'!$C$273</f>
        <v>1108.84</v>
      </c>
      <c r="H20" s="35">
        <f t="shared" si="0"/>
        <v>1108.84</v>
      </c>
      <c r="J20" s="1"/>
    </row>
    <row r="21" spans="1:10" ht="25.5">
      <c r="A21" s="209"/>
      <c r="B21" s="209"/>
      <c r="C21" s="209"/>
      <c r="D21" s="19" t="s">
        <v>39</v>
      </c>
      <c r="E21" s="2" t="str">
        <f>'[1]Запчасти'!$B$269</f>
        <v>MD050317</v>
      </c>
      <c r="F21" s="2">
        <v>1</v>
      </c>
      <c r="G21" s="44">
        <f>'[1]Запчасти'!$C$269</f>
        <v>46.31</v>
      </c>
      <c r="H21" s="35">
        <f t="shared" si="0"/>
        <v>46.31</v>
      </c>
      <c r="J21" s="1"/>
    </row>
    <row r="22" spans="1:10" ht="38.25">
      <c r="A22" s="209"/>
      <c r="B22" s="209"/>
      <c r="C22" s="209"/>
      <c r="D22" s="19" t="s">
        <v>16</v>
      </c>
      <c r="E22" s="4" t="str">
        <f>'[1]Масла и технические жидкости'!$B$6</f>
        <v>Mobil DOT4</v>
      </c>
      <c r="F22" s="4">
        <v>1</v>
      </c>
      <c r="G22" s="46">
        <f>'[1]Масла и технические жидкости'!$C$6</f>
        <v>262.5</v>
      </c>
      <c r="H22" s="35">
        <f t="shared" si="0"/>
        <v>262.5</v>
      </c>
      <c r="J22" s="1"/>
    </row>
    <row r="23" spans="1:10" ht="12.75">
      <c r="A23" s="209"/>
      <c r="B23" s="209"/>
      <c r="C23" s="209"/>
      <c r="D23" s="2" t="s">
        <v>17</v>
      </c>
      <c r="E23" s="4" t="str">
        <f>'[1]Запчасти'!$B$272</f>
        <v>MR968274</v>
      </c>
      <c r="F23" s="4">
        <v>1</v>
      </c>
      <c r="G23" s="46">
        <f>'[1]Запчасти'!$C$272</f>
        <v>1728.86</v>
      </c>
      <c r="H23" s="35">
        <f t="shared" si="0"/>
        <v>1728.86</v>
      </c>
      <c r="J23" s="1"/>
    </row>
    <row r="24" spans="1:10" ht="25.5">
      <c r="A24" s="209"/>
      <c r="B24" s="209"/>
      <c r="C24" s="209"/>
      <c r="D24" s="55" t="s">
        <v>41</v>
      </c>
      <c r="E24" s="4" t="str">
        <f>'[1]Запчасти'!$B$276</f>
        <v>1035A583</v>
      </c>
      <c r="F24" s="4">
        <v>1</v>
      </c>
      <c r="G24" s="47">
        <f>'[1]Запчасти'!$C$276</f>
        <v>1214.2</v>
      </c>
      <c r="H24" s="35">
        <f t="shared" si="0"/>
        <v>1214.2</v>
      </c>
      <c r="J24" s="1"/>
    </row>
    <row r="25" spans="1:10" ht="13.5" thickBot="1">
      <c r="A25" s="209"/>
      <c r="B25" s="209"/>
      <c r="C25" s="209"/>
      <c r="D25" s="1"/>
      <c r="E25" s="4"/>
      <c r="F25" s="4"/>
      <c r="G25" s="46"/>
      <c r="H25" s="35">
        <f t="shared" si="0"/>
        <v>0</v>
      </c>
      <c r="J25" s="1"/>
    </row>
    <row r="26" spans="1:10" ht="14.25" thickBot="1" thickTop="1">
      <c r="A26" s="209"/>
      <c r="B26" s="234"/>
      <c r="C26" s="210"/>
      <c r="D26" s="5" t="s">
        <v>9</v>
      </c>
      <c r="E26" s="221"/>
      <c r="F26" s="221"/>
      <c r="G26" s="222"/>
      <c r="H26" s="36">
        <f>SUM(H18:H24)</f>
        <v>7299.109999999999</v>
      </c>
      <c r="J26" s="1"/>
    </row>
    <row r="27" spans="1:10" ht="13.5" thickTop="1">
      <c r="A27" s="209"/>
      <c r="B27" s="259" t="str">
        <f>B5</f>
        <v>2,0 4WD</v>
      </c>
      <c r="C27" s="209"/>
      <c r="D27" s="1"/>
      <c r="E27" s="4"/>
      <c r="F27" s="4"/>
      <c r="G27" s="46"/>
      <c r="H27" s="35">
        <f>F27*G27</f>
        <v>0</v>
      </c>
      <c r="J27" s="1"/>
    </row>
    <row r="28" spans="1:10" ht="13.5" thickBot="1">
      <c r="A28" s="209"/>
      <c r="B28" s="259"/>
      <c r="C28" s="209"/>
      <c r="D28" s="1"/>
      <c r="E28" s="4"/>
      <c r="F28" s="4"/>
      <c r="G28" s="46"/>
      <c r="H28" s="35">
        <f>F28*G28</f>
        <v>0</v>
      </c>
      <c r="J28" s="1"/>
    </row>
    <row r="29" spans="1:10" ht="14.25" thickBot="1" thickTop="1">
      <c r="A29" s="209"/>
      <c r="B29" s="259"/>
      <c r="C29" s="210"/>
      <c r="D29" s="22" t="s">
        <v>9</v>
      </c>
      <c r="E29" s="219"/>
      <c r="F29" s="219"/>
      <c r="G29" s="220"/>
      <c r="H29" s="36">
        <f>SUM(H27:H28)</f>
        <v>0</v>
      </c>
      <c r="J29" s="1"/>
    </row>
    <row r="30" spans="1:10" ht="13.5" thickTop="1">
      <c r="A30" s="209"/>
      <c r="B30" s="259"/>
      <c r="C30" s="208" t="s">
        <v>38</v>
      </c>
      <c r="D30" s="2" t="s">
        <v>3</v>
      </c>
      <c r="E30" s="8" t="s">
        <v>57</v>
      </c>
      <c r="F30" s="8">
        <v>4.3</v>
      </c>
      <c r="G30" s="45">
        <f>'[1]Масла и технические жидкости'!$C$27</f>
        <v>571</v>
      </c>
      <c r="H30" s="35">
        <f>G30*F30</f>
        <v>2455.2999999999997</v>
      </c>
      <c r="J30" s="1"/>
    </row>
    <row r="31" spans="1:10" ht="12.75">
      <c r="A31" s="209"/>
      <c r="B31" s="259"/>
      <c r="C31" s="209"/>
      <c r="D31" s="2" t="s">
        <v>5</v>
      </c>
      <c r="E31" s="2" t="str">
        <f>'[1]Запчасти'!$B$268</f>
        <v>MZ690070</v>
      </c>
      <c r="F31" s="2">
        <v>1</v>
      </c>
      <c r="G31" s="48">
        <f>'[1]Запчасти'!$C$268</f>
        <v>483.1</v>
      </c>
      <c r="H31" s="35">
        <f aca="true" t="shared" si="1" ref="H31:H38">G31*F31</f>
        <v>483.1</v>
      </c>
      <c r="J31" s="1"/>
    </row>
    <row r="32" spans="1:10" ht="12.75">
      <c r="A32" s="209"/>
      <c r="B32" s="259"/>
      <c r="C32" s="209"/>
      <c r="D32" s="2" t="s">
        <v>6</v>
      </c>
      <c r="E32" s="2" t="str">
        <f>'[1]Запчасти'!$B$273</f>
        <v>7803A005</v>
      </c>
      <c r="F32" s="2">
        <v>1</v>
      </c>
      <c r="G32" s="44">
        <f>'[1]Запчасти'!$C$273</f>
        <v>1108.84</v>
      </c>
      <c r="H32" s="35">
        <f t="shared" si="1"/>
        <v>1108.84</v>
      </c>
      <c r="J32" s="1"/>
    </row>
    <row r="33" spans="1:10" ht="25.5">
      <c r="A33" s="209"/>
      <c r="B33" s="259"/>
      <c r="C33" s="209"/>
      <c r="D33" s="19" t="s">
        <v>39</v>
      </c>
      <c r="E33" s="2" t="str">
        <f>'[1]Запчасти'!$B$269</f>
        <v>MD050317</v>
      </c>
      <c r="F33" s="2">
        <v>1</v>
      </c>
      <c r="G33" s="44">
        <f>'[1]Запчасти'!$C$269</f>
        <v>46.31</v>
      </c>
      <c r="H33" s="35">
        <f t="shared" si="1"/>
        <v>46.31</v>
      </c>
      <c r="J33" s="1"/>
    </row>
    <row r="34" spans="1:10" ht="38.25">
      <c r="A34" s="209"/>
      <c r="B34" s="259"/>
      <c r="C34" s="209"/>
      <c r="D34" s="19" t="s">
        <v>16</v>
      </c>
      <c r="E34" s="4" t="str">
        <f>'[1]Масла и технические жидкости'!$B$6</f>
        <v>Mobil DOT4</v>
      </c>
      <c r="F34" s="4">
        <v>1</v>
      </c>
      <c r="G34" s="46">
        <f>'[1]Масла и технические жидкости'!$C$6</f>
        <v>262.5</v>
      </c>
      <c r="H34" s="35">
        <f t="shared" si="1"/>
        <v>262.5</v>
      </c>
      <c r="J34" s="1"/>
    </row>
    <row r="35" spans="1:10" ht="12.75">
      <c r="A35" s="209"/>
      <c r="B35" s="259"/>
      <c r="C35" s="209"/>
      <c r="D35" s="2" t="s">
        <v>17</v>
      </c>
      <c r="E35" s="4" t="str">
        <f>'[1]Запчасти'!$B$272</f>
        <v>MR968274</v>
      </c>
      <c r="F35" s="4">
        <v>1</v>
      </c>
      <c r="G35" s="46">
        <f>'[1]Запчасти'!$C$272</f>
        <v>1728.86</v>
      </c>
      <c r="H35" s="35">
        <f t="shared" si="1"/>
        <v>1728.86</v>
      </c>
      <c r="J35" s="1"/>
    </row>
    <row r="36" spans="1:10" ht="25.5">
      <c r="A36" s="209"/>
      <c r="B36" s="259"/>
      <c r="C36" s="209"/>
      <c r="D36" s="19" t="s">
        <v>41</v>
      </c>
      <c r="E36" s="4" t="str">
        <f>'[1]Запчасти'!$B$276</f>
        <v>1035A583</v>
      </c>
      <c r="F36" s="4">
        <v>1</v>
      </c>
      <c r="G36" s="47">
        <f>'[1]Запчасти'!$C$276</f>
        <v>1214.2</v>
      </c>
      <c r="H36" s="35">
        <f t="shared" si="1"/>
        <v>1214.2</v>
      </c>
      <c r="J36" s="1"/>
    </row>
    <row r="37" spans="1:10" ht="25.5">
      <c r="A37" s="209"/>
      <c r="B37" s="259"/>
      <c r="C37" s="209"/>
      <c r="D37" s="21" t="s">
        <v>58</v>
      </c>
      <c r="E37" s="21" t="str">
        <f>'[1]Масла и технические жидкости'!$B$31</f>
        <v>Hypoid Gear Oil SAE 80 GL-5</v>
      </c>
      <c r="F37" s="4">
        <v>0.4</v>
      </c>
      <c r="G37" s="46">
        <f>'[1]Масла и технические жидкости'!$C$31</f>
        <v>831</v>
      </c>
      <c r="H37" s="35">
        <f t="shared" si="1"/>
        <v>332.40000000000003</v>
      </c>
      <c r="J37" s="1"/>
    </row>
    <row r="38" spans="1:10" ht="13.5" thickBot="1">
      <c r="A38" s="209"/>
      <c r="B38" s="259"/>
      <c r="C38" s="209"/>
      <c r="D38" s="2"/>
      <c r="E38" s="4"/>
      <c r="F38" s="4"/>
      <c r="G38" s="46"/>
      <c r="H38" s="35">
        <f t="shared" si="1"/>
        <v>0</v>
      </c>
      <c r="J38" s="1"/>
    </row>
    <row r="39" spans="1:10" ht="14.25" thickBot="1" thickTop="1">
      <c r="A39" s="209"/>
      <c r="B39" s="272"/>
      <c r="C39" s="210"/>
      <c r="D39" s="5" t="s">
        <v>9</v>
      </c>
      <c r="E39" s="221"/>
      <c r="F39" s="221"/>
      <c r="G39" s="222"/>
      <c r="H39" s="36">
        <f>SUM(H30:H38)</f>
        <v>7631.509999999998</v>
      </c>
      <c r="J39" s="1"/>
    </row>
    <row r="40" spans="1:10" ht="13.5" thickTop="1">
      <c r="A40" s="209"/>
      <c r="B40" s="259" t="str">
        <f>B7</f>
        <v>2,4 4WD</v>
      </c>
      <c r="C40" s="209"/>
      <c r="D40" s="1"/>
      <c r="E40" s="4"/>
      <c r="F40" s="4"/>
      <c r="G40" s="46"/>
      <c r="H40" s="35">
        <f>F40*G40</f>
        <v>0</v>
      </c>
      <c r="J40" s="1"/>
    </row>
    <row r="41" spans="1:10" ht="13.5" thickBot="1">
      <c r="A41" s="209"/>
      <c r="B41" s="259"/>
      <c r="C41" s="209"/>
      <c r="D41" s="1"/>
      <c r="E41" s="4"/>
      <c r="F41" s="4"/>
      <c r="G41" s="46"/>
      <c r="H41" s="35">
        <f>F41*G41</f>
        <v>0</v>
      </c>
      <c r="J41" s="1"/>
    </row>
    <row r="42" spans="1:10" ht="14.25" thickBot="1" thickTop="1">
      <c r="A42" s="209"/>
      <c r="B42" s="259"/>
      <c r="C42" s="210"/>
      <c r="D42" s="22" t="s">
        <v>9</v>
      </c>
      <c r="E42" s="219"/>
      <c r="F42" s="219"/>
      <c r="G42" s="220"/>
      <c r="H42" s="36">
        <f>SUM(H40:H41)</f>
        <v>0</v>
      </c>
      <c r="J42" s="1"/>
    </row>
    <row r="43" spans="1:10" ht="13.5" thickTop="1">
      <c r="A43" s="209"/>
      <c r="B43" s="259"/>
      <c r="C43" s="208" t="s">
        <v>38</v>
      </c>
      <c r="D43" s="2" t="s">
        <v>3</v>
      </c>
      <c r="E43" s="8" t="s">
        <v>57</v>
      </c>
      <c r="F43" s="8">
        <v>4.6</v>
      </c>
      <c r="G43" s="45">
        <f>'[1]Масла и технические жидкости'!$C$27</f>
        <v>571</v>
      </c>
      <c r="H43" s="35">
        <f>G43*F43</f>
        <v>2626.6</v>
      </c>
      <c r="J43" s="1"/>
    </row>
    <row r="44" spans="1:10" ht="12.75">
      <c r="A44" s="209"/>
      <c r="B44" s="259"/>
      <c r="C44" s="209"/>
      <c r="D44" s="2" t="s">
        <v>5</v>
      </c>
      <c r="E44" s="2" t="str">
        <f>'[1]Запчасти'!$B$268</f>
        <v>MZ690070</v>
      </c>
      <c r="F44" s="2">
        <v>1</v>
      </c>
      <c r="G44" s="48">
        <f>'[1]Запчасти'!$C$268</f>
        <v>483.1</v>
      </c>
      <c r="H44" s="35">
        <f aca="true" t="shared" si="2" ref="H44:H51">G44*F44</f>
        <v>483.1</v>
      </c>
      <c r="J44" s="1"/>
    </row>
    <row r="45" spans="1:10" ht="12.75">
      <c r="A45" s="209"/>
      <c r="B45" s="259"/>
      <c r="C45" s="209"/>
      <c r="D45" s="2" t="s">
        <v>6</v>
      </c>
      <c r="E45" s="2" t="str">
        <f>'[1]Запчасти'!$B$273</f>
        <v>7803A005</v>
      </c>
      <c r="F45" s="2">
        <v>1</v>
      </c>
      <c r="G45" s="44">
        <f>'[1]Запчасти'!$C$273</f>
        <v>1108.84</v>
      </c>
      <c r="H45" s="35">
        <f t="shared" si="2"/>
        <v>1108.84</v>
      </c>
      <c r="J45" s="1"/>
    </row>
    <row r="46" spans="1:10" ht="25.5">
      <c r="A46" s="209"/>
      <c r="B46" s="259"/>
      <c r="C46" s="209"/>
      <c r="D46" s="19" t="s">
        <v>39</v>
      </c>
      <c r="E46" s="2" t="str">
        <f>'[1]Запчасти'!$B$269</f>
        <v>MD050317</v>
      </c>
      <c r="F46" s="2">
        <v>1</v>
      </c>
      <c r="G46" s="44">
        <f>'[1]Запчасти'!$C$269</f>
        <v>46.31</v>
      </c>
      <c r="H46" s="35">
        <f t="shared" si="2"/>
        <v>46.31</v>
      </c>
      <c r="J46" s="1"/>
    </row>
    <row r="47" spans="1:10" ht="38.25">
      <c r="A47" s="209"/>
      <c r="B47" s="259"/>
      <c r="C47" s="209"/>
      <c r="D47" s="19" t="s">
        <v>16</v>
      </c>
      <c r="E47" s="4" t="str">
        <f>'[1]Масла и технические жидкости'!$B$6</f>
        <v>Mobil DOT4</v>
      </c>
      <c r="F47" s="4">
        <v>1</v>
      </c>
      <c r="G47" s="46">
        <f>'[1]Масла и технические жидкости'!$C$6</f>
        <v>262.5</v>
      </c>
      <c r="H47" s="35">
        <f t="shared" si="2"/>
        <v>262.5</v>
      </c>
      <c r="J47" s="1"/>
    </row>
    <row r="48" spans="1:10" ht="12.75">
      <c r="A48" s="209"/>
      <c r="B48" s="259"/>
      <c r="C48" s="209"/>
      <c r="D48" s="2" t="s">
        <v>17</v>
      </c>
      <c r="E48" s="4" t="str">
        <f>'[1]Запчасти'!$B$272</f>
        <v>MR968274</v>
      </c>
      <c r="F48" s="4">
        <v>1</v>
      </c>
      <c r="G48" s="46">
        <f>'[1]Запчасти'!$C$272</f>
        <v>1728.86</v>
      </c>
      <c r="H48" s="35">
        <f t="shared" si="2"/>
        <v>1728.86</v>
      </c>
      <c r="J48" s="1"/>
    </row>
    <row r="49" spans="1:10" ht="25.5">
      <c r="A49" s="209"/>
      <c r="B49" s="259"/>
      <c r="C49" s="209"/>
      <c r="D49" s="19" t="s">
        <v>41</v>
      </c>
      <c r="E49" s="4" t="str">
        <f>'[1]Запчасти'!$B$276</f>
        <v>1035A583</v>
      </c>
      <c r="F49" s="4">
        <v>1</v>
      </c>
      <c r="G49" s="47">
        <f>'[1]Запчасти'!$C$276</f>
        <v>1214.2</v>
      </c>
      <c r="H49" s="35">
        <f t="shared" si="2"/>
        <v>1214.2</v>
      </c>
      <c r="J49" s="1"/>
    </row>
    <row r="50" spans="1:10" ht="25.5">
      <c r="A50" s="209"/>
      <c r="B50" s="259"/>
      <c r="C50" s="209"/>
      <c r="D50" s="21" t="s">
        <v>58</v>
      </c>
      <c r="E50" s="21" t="str">
        <f>'[1]Масла и технические жидкости'!$B$31</f>
        <v>Hypoid Gear Oil SAE 80 GL-5</v>
      </c>
      <c r="F50" s="4">
        <v>0.4</v>
      </c>
      <c r="G50" s="46">
        <f>'[1]Масла и технические жидкости'!$C$31</f>
        <v>831</v>
      </c>
      <c r="H50" s="35">
        <f t="shared" si="2"/>
        <v>332.40000000000003</v>
      </c>
      <c r="J50" s="1"/>
    </row>
    <row r="51" spans="1:10" ht="13.5" thickBot="1">
      <c r="A51" s="209"/>
      <c r="B51" s="259"/>
      <c r="C51" s="209"/>
      <c r="D51" s="1"/>
      <c r="E51" s="4"/>
      <c r="F51" s="4"/>
      <c r="G51" s="46"/>
      <c r="H51" s="35">
        <f t="shared" si="2"/>
        <v>0</v>
      </c>
      <c r="J51" s="1"/>
    </row>
    <row r="52" spans="1:10" ht="14.25" thickBot="1" thickTop="1">
      <c r="A52" s="209"/>
      <c r="B52" s="272"/>
      <c r="C52" s="234"/>
      <c r="D52" s="100" t="s">
        <v>9</v>
      </c>
      <c r="E52" s="221"/>
      <c r="F52" s="221"/>
      <c r="G52" s="222"/>
      <c r="H52" s="106">
        <f>SUM(H43:H51)</f>
        <v>7802.8099999999995</v>
      </c>
      <c r="J52" s="1"/>
    </row>
    <row r="53" spans="1:12" ht="13.5" thickTop="1">
      <c r="A53" s="209"/>
      <c r="B53" s="251" t="s">
        <v>61</v>
      </c>
      <c r="C53" s="323"/>
      <c r="D53" s="4"/>
      <c r="E53" s="2"/>
      <c r="F53" s="2"/>
      <c r="G53" s="2"/>
      <c r="H53" s="109">
        <f>F53*G53</f>
        <v>0</v>
      </c>
      <c r="I53" s="174"/>
      <c r="J53" s="81"/>
      <c r="K53" s="81"/>
      <c r="L53" s="98"/>
    </row>
    <row r="54" spans="1:12" ht="13.5" thickBot="1">
      <c r="A54" s="209"/>
      <c r="B54" s="259"/>
      <c r="C54" s="209"/>
      <c r="D54" s="4"/>
      <c r="E54" s="2"/>
      <c r="F54" s="2"/>
      <c r="G54" s="2"/>
      <c r="H54" s="35">
        <f>F54*G54</f>
        <v>0</v>
      </c>
      <c r="I54" s="104"/>
      <c r="J54" s="2"/>
      <c r="K54" s="2"/>
      <c r="L54" s="99"/>
    </row>
    <row r="55" spans="1:12" ht="14.25" thickBot="1" thickTop="1">
      <c r="A55" s="209"/>
      <c r="B55" s="259"/>
      <c r="C55" s="210"/>
      <c r="D55" s="149" t="s">
        <v>9</v>
      </c>
      <c r="E55" s="9"/>
      <c r="F55" s="9"/>
      <c r="G55" s="152"/>
      <c r="H55" s="36">
        <f>SUM(H53:H54)</f>
        <v>0</v>
      </c>
      <c r="I55" s="104"/>
      <c r="J55" s="2"/>
      <c r="K55" s="2"/>
      <c r="L55" s="99"/>
    </row>
    <row r="56" spans="1:12" ht="13.5" thickTop="1">
      <c r="A56" s="209"/>
      <c r="B56" s="259"/>
      <c r="C56" s="209" t="s">
        <v>2</v>
      </c>
      <c r="D56" s="2" t="s">
        <v>3</v>
      </c>
      <c r="E56" s="2" t="s">
        <v>57</v>
      </c>
      <c r="F56" s="2">
        <v>4.3</v>
      </c>
      <c r="G56" s="44">
        <f>'[1]Масла и технические жидкости'!$C$27</f>
        <v>571</v>
      </c>
      <c r="H56" s="109">
        <f aca="true" t="shared" si="3" ref="H56:H65">G56*F56</f>
        <v>2455.2999999999997</v>
      </c>
      <c r="I56" s="104"/>
      <c r="J56" s="2"/>
      <c r="K56" s="2"/>
      <c r="L56" s="99"/>
    </row>
    <row r="57" spans="1:12" ht="12.75">
      <c r="A57" s="209"/>
      <c r="B57" s="259"/>
      <c r="C57" s="209"/>
      <c r="D57" s="2" t="s">
        <v>5</v>
      </c>
      <c r="E57" s="2" t="str">
        <f>'[1]Запчасти'!$B$268</f>
        <v>MZ690070</v>
      </c>
      <c r="F57" s="2">
        <v>1</v>
      </c>
      <c r="G57" s="2">
        <f>'[1]Запчасти'!$C$268</f>
        <v>483.1</v>
      </c>
      <c r="H57" s="35">
        <f t="shared" si="3"/>
        <v>483.1</v>
      </c>
      <c r="I57" s="104"/>
      <c r="J57" s="2"/>
      <c r="K57" s="2"/>
      <c r="L57" s="99"/>
    </row>
    <row r="58" spans="1:12" ht="12.75">
      <c r="A58" s="209"/>
      <c r="B58" s="259"/>
      <c r="C58" s="209"/>
      <c r="D58" s="2" t="s">
        <v>6</v>
      </c>
      <c r="E58" s="2" t="str">
        <f>'[1]Запчасти'!$B$273</f>
        <v>7803A005</v>
      </c>
      <c r="F58" s="2">
        <v>1</v>
      </c>
      <c r="G58" s="2">
        <f>'[1]Запчасти'!$C$273</f>
        <v>1108.84</v>
      </c>
      <c r="H58" s="35">
        <f t="shared" si="3"/>
        <v>1108.84</v>
      </c>
      <c r="I58" s="104"/>
      <c r="J58" s="2"/>
      <c r="K58" s="2"/>
      <c r="L58" s="99"/>
    </row>
    <row r="59" spans="1:12" ht="25.5">
      <c r="A59" s="209"/>
      <c r="B59" s="259"/>
      <c r="C59" s="209"/>
      <c r="D59" s="19" t="s">
        <v>39</v>
      </c>
      <c r="E59" s="2" t="str">
        <f>'[1]Запчасти'!$B$269</f>
        <v>MD050317</v>
      </c>
      <c r="F59" s="2">
        <v>1</v>
      </c>
      <c r="G59" s="2">
        <f>'[1]Запчасти'!$C$269</f>
        <v>46.31</v>
      </c>
      <c r="H59" s="35">
        <f t="shared" si="3"/>
        <v>46.31</v>
      </c>
      <c r="I59" s="104"/>
      <c r="J59" s="2"/>
      <c r="K59" s="2"/>
      <c r="L59" s="99"/>
    </row>
    <row r="60" spans="1:12" ht="38.25">
      <c r="A60" s="209"/>
      <c r="B60" s="259"/>
      <c r="C60" s="209"/>
      <c r="D60" s="19" t="s">
        <v>16</v>
      </c>
      <c r="E60" s="4" t="str">
        <f>'[1]Масла и технические жидкости'!$B$6</f>
        <v>Mobil DOT4</v>
      </c>
      <c r="F60" s="4">
        <v>1</v>
      </c>
      <c r="G60" s="44">
        <f>'[1]Масла и технические жидкости'!$C$6</f>
        <v>262.5</v>
      </c>
      <c r="H60" s="35">
        <f t="shared" si="3"/>
        <v>262.5</v>
      </c>
      <c r="I60" s="327" t="s">
        <v>68</v>
      </c>
      <c r="J60" s="237"/>
      <c r="K60" s="328"/>
      <c r="L60" s="145"/>
    </row>
    <row r="61" spans="1:12" ht="12.75">
      <c r="A61" s="209"/>
      <c r="B61" s="259"/>
      <c r="C61" s="209"/>
      <c r="D61" s="2" t="s">
        <v>17</v>
      </c>
      <c r="E61" s="2" t="str">
        <f>'[1]Запчасти'!$B$272</f>
        <v>MR968274</v>
      </c>
      <c r="F61" s="2">
        <v>1</v>
      </c>
      <c r="G61" s="2">
        <f>'[1]Запчасти'!$C$272</f>
        <v>1728.86</v>
      </c>
      <c r="H61" s="35">
        <f t="shared" si="3"/>
        <v>1728.86</v>
      </c>
      <c r="I61" s="175" t="s">
        <v>69</v>
      </c>
      <c r="J61" s="7" t="s">
        <v>70</v>
      </c>
      <c r="K61" s="143" t="s">
        <v>77</v>
      </c>
      <c r="L61" s="99"/>
    </row>
    <row r="62" spans="1:12" ht="25.5">
      <c r="A62" s="209"/>
      <c r="B62" s="259"/>
      <c r="C62" s="209"/>
      <c r="D62" s="21" t="s">
        <v>58</v>
      </c>
      <c r="E62" s="19" t="str">
        <f>'[1]Масла и технические жидкости'!$B$31</f>
        <v>Hypoid Gear Oil SAE 80 GL-5</v>
      </c>
      <c r="F62" s="2">
        <v>0.4</v>
      </c>
      <c r="G62" s="44">
        <f>'[1]Масла и технические жидкости'!$C$31</f>
        <v>831</v>
      </c>
      <c r="H62" s="35">
        <f t="shared" si="3"/>
        <v>332.40000000000003</v>
      </c>
      <c r="I62" s="175" t="s">
        <v>71</v>
      </c>
      <c r="J62" s="7" t="s">
        <v>72</v>
      </c>
      <c r="K62" s="7">
        <f>'[1]Запчасти'!$G$268</f>
        <v>7393.82</v>
      </c>
      <c r="L62" s="99"/>
    </row>
    <row r="63" spans="1:12" ht="12.75">
      <c r="A63" s="209"/>
      <c r="B63" s="259"/>
      <c r="C63" s="209"/>
      <c r="D63" s="139" t="s">
        <v>67</v>
      </c>
      <c r="E63" s="2" t="str">
        <f>'[1]Запчасти'!$B$288</f>
        <v>1145A034</v>
      </c>
      <c r="F63" s="2">
        <v>1</v>
      </c>
      <c r="G63" s="2">
        <f>'[1]Запчасти'!$C$288</f>
        <v>4265.95</v>
      </c>
      <c r="H63" s="35">
        <f t="shared" si="3"/>
        <v>4265.95</v>
      </c>
      <c r="I63" s="175" t="s">
        <v>73</v>
      </c>
      <c r="J63" s="7" t="s">
        <v>74</v>
      </c>
      <c r="K63" s="7">
        <f>'[1]Запчасти'!$G$269</f>
        <v>3882.53</v>
      </c>
      <c r="L63" s="99"/>
    </row>
    <row r="64" spans="1:12" ht="25.5">
      <c r="A64" s="209"/>
      <c r="B64" s="259"/>
      <c r="C64" s="209"/>
      <c r="D64" s="76" t="s">
        <v>62</v>
      </c>
      <c r="E64" s="2" t="str">
        <f>'[1]Запчасти'!$B$287</f>
        <v>1540A193</v>
      </c>
      <c r="F64" s="2">
        <v>1</v>
      </c>
      <c r="G64" s="2">
        <f>'[1]Запчасти'!$C$287</f>
        <v>643.1</v>
      </c>
      <c r="H64" s="35">
        <f t="shared" si="3"/>
        <v>643.1</v>
      </c>
      <c r="I64" s="176" t="s">
        <v>75</v>
      </c>
      <c r="J64" s="142" t="s">
        <v>76</v>
      </c>
      <c r="K64" s="142">
        <f>'[1]Запчасти'!$G$270</f>
        <v>2657.25</v>
      </c>
      <c r="L64" s="99"/>
    </row>
    <row r="65" spans="1:12" ht="25.5">
      <c r="A65" s="209"/>
      <c r="B65" s="259"/>
      <c r="C65" s="209"/>
      <c r="D65" s="140" t="s">
        <v>41</v>
      </c>
      <c r="E65" s="2" t="str">
        <f>'[1]Запчасти'!$B$285</f>
        <v>1035A714</v>
      </c>
      <c r="F65" s="2">
        <v>2</v>
      </c>
      <c r="G65" s="2">
        <f>'[1]Запчасти'!$C$285</f>
        <v>1214.2</v>
      </c>
      <c r="H65" s="35">
        <f t="shared" si="3"/>
        <v>2428.4</v>
      </c>
      <c r="I65" s="176" t="s">
        <v>9</v>
      </c>
      <c r="J65" s="142"/>
      <c r="K65" s="144">
        <f>K62+K63+K64</f>
        <v>13933.6</v>
      </c>
      <c r="L65" s="99"/>
    </row>
    <row r="66" spans="1:12" ht="13.5" thickBot="1">
      <c r="A66" s="209"/>
      <c r="B66" s="259"/>
      <c r="C66" s="209"/>
      <c r="D66" s="140"/>
      <c r="E66" s="2"/>
      <c r="F66" s="2"/>
      <c r="G66" s="2"/>
      <c r="H66" s="111">
        <v>0</v>
      </c>
      <c r="I66" s="178"/>
      <c r="J66" s="141"/>
      <c r="K66" s="2"/>
      <c r="L66" s="99"/>
    </row>
    <row r="67" spans="1:12" ht="14.25" thickBot="1" thickTop="1">
      <c r="A67" s="234"/>
      <c r="B67" s="272"/>
      <c r="C67" s="234"/>
      <c r="D67" s="22" t="s">
        <v>9</v>
      </c>
      <c r="E67" s="2"/>
      <c r="F67" s="2"/>
      <c r="G67" s="3" t="s">
        <v>78</v>
      </c>
      <c r="H67" s="107">
        <f>H56+H57+H58+H59+H60+H61+H62+H63+H64+H65</f>
        <v>13754.759999999998</v>
      </c>
      <c r="I67" s="105"/>
      <c r="J67" s="3"/>
      <c r="K67" s="3"/>
      <c r="L67" s="80"/>
    </row>
    <row r="68" spans="1:10" ht="14.25" customHeight="1" thickBot="1" thickTop="1">
      <c r="A68" s="189" t="s">
        <v>47</v>
      </c>
      <c r="B68" s="335" t="str">
        <f>B15</f>
        <v>2,0 2WD</v>
      </c>
      <c r="C68" s="12" t="s">
        <v>1</v>
      </c>
      <c r="D68" s="242"/>
      <c r="E68" s="242"/>
      <c r="F68" s="242"/>
      <c r="G68" s="242"/>
      <c r="H68" s="37">
        <v>0</v>
      </c>
      <c r="J68" s="1"/>
    </row>
    <row r="69" spans="1:10" ht="14.25" thickBot="1" thickTop="1">
      <c r="A69" s="190"/>
      <c r="B69" s="336"/>
      <c r="C69" s="13" t="s">
        <v>38</v>
      </c>
      <c r="D69" s="243"/>
      <c r="E69" s="243"/>
      <c r="F69" s="243"/>
      <c r="G69" s="243"/>
      <c r="H69" s="37">
        <f>H26+G4</f>
        <v>18750.409999999996</v>
      </c>
      <c r="J69" s="1"/>
    </row>
    <row r="70" spans="1:8" ht="14.25" thickBot="1" thickTop="1">
      <c r="A70" s="190"/>
      <c r="B70" s="329" t="str">
        <f>B27</f>
        <v>2,0 4WD</v>
      </c>
      <c r="C70" s="13" t="s">
        <v>1</v>
      </c>
      <c r="D70" s="56"/>
      <c r="E70" s="56"/>
      <c r="F70" s="56"/>
      <c r="G70" s="56"/>
      <c r="H70" s="37">
        <f>H29+G5</f>
        <v>0</v>
      </c>
    </row>
    <row r="71" spans="1:8" ht="14.25" thickBot="1" thickTop="1">
      <c r="A71" s="190"/>
      <c r="B71" s="342"/>
      <c r="C71" s="13" t="s">
        <v>38</v>
      </c>
      <c r="D71" s="56"/>
      <c r="E71" s="56"/>
      <c r="F71" s="56"/>
      <c r="G71" s="56"/>
      <c r="H71" s="37">
        <f>H39+G6</f>
        <v>19641.409999999996</v>
      </c>
    </row>
    <row r="72" spans="1:8" ht="14.25" thickBot="1" thickTop="1">
      <c r="A72" s="190"/>
      <c r="B72" s="329" t="str">
        <f>B40</f>
        <v>2,4 4WD</v>
      </c>
      <c r="C72" s="13" t="s">
        <v>1</v>
      </c>
      <c r="D72" s="56"/>
      <c r="E72" s="56"/>
      <c r="F72" s="56"/>
      <c r="G72" s="58"/>
      <c r="H72" s="37">
        <f>H42+G7</f>
        <v>0</v>
      </c>
    </row>
    <row r="73" spans="1:8" ht="14.25" thickBot="1" thickTop="1">
      <c r="A73" s="190"/>
      <c r="B73" s="334"/>
      <c r="C73" s="13" t="s">
        <v>38</v>
      </c>
      <c r="D73" s="56"/>
      <c r="E73" s="56"/>
      <c r="F73" s="56"/>
      <c r="G73" s="58"/>
      <c r="H73" s="37">
        <f>H52+G8</f>
        <v>19812.71</v>
      </c>
    </row>
    <row r="74" spans="1:8" ht="14.25" thickBot="1" thickTop="1">
      <c r="A74" s="190"/>
      <c r="B74" s="329" t="s">
        <v>61</v>
      </c>
      <c r="C74" s="64"/>
      <c r="D74" s="56"/>
      <c r="E74" s="56"/>
      <c r="F74" s="56"/>
      <c r="G74" s="58"/>
      <c r="H74" s="37">
        <v>0</v>
      </c>
    </row>
    <row r="75" spans="1:8" ht="14.25" thickBot="1" thickTop="1">
      <c r="A75" s="294"/>
      <c r="B75" s="330"/>
      <c r="C75" s="64" t="s">
        <v>2</v>
      </c>
      <c r="D75" s="57"/>
      <c r="E75" s="57"/>
      <c r="F75" s="57"/>
      <c r="G75" s="57"/>
      <c r="H75" s="37">
        <f>G10+H67</f>
        <v>31629.96</v>
      </c>
    </row>
    <row r="76" spans="1:8" ht="14.25" thickBot="1" thickTop="1">
      <c r="A76" s="195" t="s">
        <v>79</v>
      </c>
      <c r="B76" s="335" t="s">
        <v>56</v>
      </c>
      <c r="C76" s="12" t="s">
        <v>1</v>
      </c>
      <c r="D76" s="242"/>
      <c r="E76" s="242"/>
      <c r="F76" s="242"/>
      <c r="G76" s="242"/>
      <c r="H76" s="37">
        <v>0</v>
      </c>
    </row>
    <row r="77" spans="1:8" ht="14.25" thickBot="1" thickTop="1">
      <c r="A77" s="255"/>
      <c r="B77" s="336"/>
      <c r="C77" s="13" t="s">
        <v>38</v>
      </c>
      <c r="D77" s="243"/>
      <c r="E77" s="243"/>
      <c r="F77" s="243"/>
      <c r="G77" s="243"/>
      <c r="H77" s="37">
        <f>G4+G13+H26</f>
        <v>20146.909999999996</v>
      </c>
    </row>
    <row r="78" spans="1:8" ht="14.25" thickBot="1" thickTop="1">
      <c r="A78" s="255"/>
      <c r="B78" s="329" t="s">
        <v>42</v>
      </c>
      <c r="C78" s="13" t="s">
        <v>1</v>
      </c>
      <c r="D78" s="56"/>
      <c r="E78" s="56"/>
      <c r="F78" s="56"/>
      <c r="G78" s="56"/>
      <c r="H78" s="37">
        <v>0</v>
      </c>
    </row>
    <row r="79" spans="1:8" ht="14.25" thickBot="1" thickTop="1">
      <c r="A79" s="255"/>
      <c r="B79" s="342"/>
      <c r="C79" s="13" t="s">
        <v>38</v>
      </c>
      <c r="D79" s="56"/>
      <c r="E79" s="56"/>
      <c r="F79" s="56"/>
      <c r="G79" s="56"/>
      <c r="H79" s="37">
        <f>G6+G13+H39</f>
        <v>21037.909999999996</v>
      </c>
    </row>
    <row r="80" spans="1:8" ht="14.25" thickBot="1" thickTop="1">
      <c r="A80" s="255"/>
      <c r="B80" s="329" t="s">
        <v>54</v>
      </c>
      <c r="C80" s="13" t="s">
        <v>1</v>
      </c>
      <c r="D80" s="56"/>
      <c r="E80" s="56"/>
      <c r="F80" s="56"/>
      <c r="G80" s="58"/>
      <c r="H80" s="37">
        <v>0</v>
      </c>
    </row>
    <row r="81" spans="1:8" ht="14.25" thickBot="1" thickTop="1">
      <c r="A81" s="255"/>
      <c r="B81" s="334"/>
      <c r="C81" s="13" t="s">
        <v>38</v>
      </c>
      <c r="D81" s="56"/>
      <c r="E81" s="56"/>
      <c r="F81" s="56"/>
      <c r="G81" s="58"/>
      <c r="H81" s="37">
        <f>G8+G13+H52</f>
        <v>21209.21</v>
      </c>
    </row>
    <row r="82" spans="1:8" ht="14.25" thickBot="1" thickTop="1">
      <c r="A82" s="255"/>
      <c r="B82" s="193" t="s">
        <v>61</v>
      </c>
      <c r="C82" s="64"/>
      <c r="D82" s="56"/>
      <c r="E82" s="56"/>
      <c r="F82" s="56"/>
      <c r="G82" s="58"/>
      <c r="H82" s="37">
        <v>0</v>
      </c>
    </row>
    <row r="83" spans="1:8" ht="14.25" thickBot="1" thickTop="1">
      <c r="A83" s="256"/>
      <c r="B83" s="325"/>
      <c r="C83" s="64" t="s">
        <v>2</v>
      </c>
      <c r="D83" s="57"/>
      <c r="E83" s="57"/>
      <c r="F83" s="57"/>
      <c r="G83" s="57"/>
      <c r="H83" s="37">
        <f>G10+G13+H67</f>
        <v>33026.46</v>
      </c>
    </row>
    <row r="84" spans="1:10" ht="13.5" customHeight="1" thickBot="1" thickTop="1">
      <c r="A84" s="331" t="s">
        <v>48</v>
      </c>
      <c r="B84" s="341" t="str">
        <f>B15</f>
        <v>2,0 2WD</v>
      </c>
      <c r="C84" s="14" t="s">
        <v>1</v>
      </c>
      <c r="D84" s="238"/>
      <c r="E84" s="238"/>
      <c r="F84" s="238"/>
      <c r="G84" s="238"/>
      <c r="H84" s="38">
        <v>0</v>
      </c>
      <c r="J84" s="1"/>
    </row>
    <row r="85" spans="1:10" ht="14.25" thickBot="1" thickTop="1">
      <c r="A85" s="332"/>
      <c r="B85" s="308"/>
      <c r="C85" s="15" t="s">
        <v>38</v>
      </c>
      <c r="D85" s="235"/>
      <c r="E85" s="235"/>
      <c r="F85" s="235"/>
      <c r="G85" s="235"/>
      <c r="H85" s="148">
        <f>G4+G13+H26</f>
        <v>20146.909999999996</v>
      </c>
      <c r="J85" s="1"/>
    </row>
    <row r="86" spans="1:10" ht="14.25" thickBot="1" thickTop="1">
      <c r="A86" s="332"/>
      <c r="B86" s="198" t="str">
        <f>B27</f>
        <v>2,0 4WD</v>
      </c>
      <c r="C86" s="15" t="s">
        <v>1</v>
      </c>
      <c r="D86" s="235"/>
      <c r="E86" s="235"/>
      <c r="F86" s="235"/>
      <c r="G86" s="232"/>
      <c r="H86" s="38">
        <v>0</v>
      </c>
      <c r="J86" s="1"/>
    </row>
    <row r="87" spans="1:10" ht="14.25" thickBot="1" thickTop="1">
      <c r="A87" s="332"/>
      <c r="B87" s="213"/>
      <c r="C87" s="15" t="s">
        <v>38</v>
      </c>
      <c r="D87" s="235"/>
      <c r="E87" s="235"/>
      <c r="F87" s="235"/>
      <c r="G87" s="232"/>
      <c r="H87" s="38">
        <f>H71+G13</f>
        <v>21037.909999999996</v>
      </c>
      <c r="J87" s="1"/>
    </row>
    <row r="88" spans="1:10" ht="14.25" thickBot="1" thickTop="1">
      <c r="A88" s="332"/>
      <c r="B88" s="309" t="str">
        <f>B40</f>
        <v>2,4 4WD</v>
      </c>
      <c r="C88" s="15" t="s">
        <v>1</v>
      </c>
      <c r="D88" s="235"/>
      <c r="E88" s="235"/>
      <c r="F88" s="235"/>
      <c r="G88" s="235"/>
      <c r="H88" s="36">
        <v>0</v>
      </c>
      <c r="J88" s="1"/>
    </row>
    <row r="89" spans="1:10" ht="14.25" thickBot="1" thickTop="1">
      <c r="A89" s="332"/>
      <c r="B89" s="205"/>
      <c r="C89" s="15" t="s">
        <v>38</v>
      </c>
      <c r="D89" s="235"/>
      <c r="E89" s="235"/>
      <c r="F89" s="235"/>
      <c r="G89" s="232"/>
      <c r="H89" s="36">
        <f>H73+G13</f>
        <v>21209.21</v>
      </c>
      <c r="J89" s="1"/>
    </row>
    <row r="90" spans="1:10" ht="14.25" thickBot="1" thickTop="1">
      <c r="A90" s="332"/>
      <c r="B90" s="203" t="s">
        <v>61</v>
      </c>
      <c r="C90" s="15"/>
      <c r="D90" s="23"/>
      <c r="E90" s="23"/>
      <c r="F90" s="23"/>
      <c r="G90" s="147"/>
      <c r="H90" s="36">
        <v>0</v>
      </c>
      <c r="J90" s="1"/>
    </row>
    <row r="91" spans="1:10" ht="14.25" thickBot="1" thickTop="1">
      <c r="A91" s="333"/>
      <c r="B91" s="194"/>
      <c r="C91" s="3" t="s">
        <v>2</v>
      </c>
      <c r="D91" s="5"/>
      <c r="E91" s="5"/>
      <c r="F91" s="5"/>
      <c r="G91" s="111"/>
      <c r="H91" s="111">
        <f>G10+G12+G13+H67+K65</f>
        <v>47797.96</v>
      </c>
      <c r="J91" s="1"/>
    </row>
    <row r="92" ht="13.5" thickTop="1">
      <c r="J92" s="1"/>
    </row>
  </sheetData>
  <sheetProtection/>
  <mergeCells count="72">
    <mergeCell ref="B78:B79"/>
    <mergeCell ref="D88:G88"/>
    <mergeCell ref="D69:G69"/>
    <mergeCell ref="D85:G85"/>
    <mergeCell ref="D86:G86"/>
    <mergeCell ref="D87:G87"/>
    <mergeCell ref="D77:G77"/>
    <mergeCell ref="B88:B89"/>
    <mergeCell ref="B84:B85"/>
    <mergeCell ref="D84:G84"/>
    <mergeCell ref="B70:B71"/>
    <mergeCell ref="B68:B69"/>
    <mergeCell ref="B40:B52"/>
    <mergeCell ref="C40:C42"/>
    <mergeCell ref="B86:B87"/>
    <mergeCell ref="B80:B81"/>
    <mergeCell ref="B82:B83"/>
    <mergeCell ref="C27:C29"/>
    <mergeCell ref="C43:C52"/>
    <mergeCell ref="C18:C26"/>
    <mergeCell ref="D68:G68"/>
    <mergeCell ref="G8:H8"/>
    <mergeCell ref="E52:G52"/>
    <mergeCell ref="G11:H11"/>
    <mergeCell ref="E26:G26"/>
    <mergeCell ref="E17:G17"/>
    <mergeCell ref="G13:H13"/>
    <mergeCell ref="G12:H12"/>
    <mergeCell ref="E42:G42"/>
    <mergeCell ref="E29:G29"/>
    <mergeCell ref="E39:G39"/>
    <mergeCell ref="B5:B6"/>
    <mergeCell ref="B13:C13"/>
    <mergeCell ref="C30:C39"/>
    <mergeCell ref="B15:B26"/>
    <mergeCell ref="B27:B39"/>
    <mergeCell ref="C15:C17"/>
    <mergeCell ref="B7:B8"/>
    <mergeCell ref="E11:F11"/>
    <mergeCell ref="A11:A13"/>
    <mergeCell ref="E13:F13"/>
    <mergeCell ref="A3:A10"/>
    <mergeCell ref="B9:B10"/>
    <mergeCell ref="E12:F12"/>
    <mergeCell ref="A1:C1"/>
    <mergeCell ref="D1:H1"/>
    <mergeCell ref="A2:C2"/>
    <mergeCell ref="G2:H2"/>
    <mergeCell ref="E2:F2"/>
    <mergeCell ref="G3:H3"/>
    <mergeCell ref="B3:B4"/>
    <mergeCell ref="G4:H4"/>
    <mergeCell ref="A76:A83"/>
    <mergeCell ref="B76:B77"/>
    <mergeCell ref="D76:G76"/>
    <mergeCell ref="E3:F10"/>
    <mergeCell ref="G9:H9"/>
    <mergeCell ref="G10:H10"/>
    <mergeCell ref="A15:A67"/>
    <mergeCell ref="G7:H7"/>
    <mergeCell ref="G5:H5"/>
    <mergeCell ref="G6:H6"/>
    <mergeCell ref="I60:K60"/>
    <mergeCell ref="A68:A75"/>
    <mergeCell ref="B74:B75"/>
    <mergeCell ref="A84:A91"/>
    <mergeCell ref="B90:B91"/>
    <mergeCell ref="C56:C67"/>
    <mergeCell ref="D89:G89"/>
    <mergeCell ref="B72:B73"/>
    <mergeCell ref="B53:B67"/>
    <mergeCell ref="C53:C5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0.375" style="1" customWidth="1"/>
    <col min="2" max="2" width="10.00390625" style="1" bestFit="1" customWidth="1"/>
    <col min="3" max="3" width="14.125" style="1" bestFit="1" customWidth="1"/>
    <col min="4" max="4" width="18.75390625" style="1" customWidth="1"/>
    <col min="5" max="5" width="23.75390625" style="1" customWidth="1"/>
    <col min="6" max="6" width="16.625" style="1" customWidth="1"/>
    <col min="7" max="7" width="14.125" style="34" customWidth="1"/>
    <col min="8" max="8" width="11.75390625" style="34" customWidth="1"/>
    <col min="9" max="16384" width="9.125" style="1" customWidth="1"/>
  </cols>
  <sheetData>
    <row r="1" spans="1:8" ht="17.25" thickBot="1" thickTop="1">
      <c r="A1" s="273" t="str">
        <f>ТО15000!A1</f>
        <v>Outlander RE</v>
      </c>
      <c r="B1" s="274"/>
      <c r="C1" s="274"/>
      <c r="D1" s="214" t="s">
        <v>23</v>
      </c>
      <c r="E1" s="214"/>
      <c r="F1" s="215"/>
      <c r="G1" s="214"/>
      <c r="H1" s="216"/>
    </row>
    <row r="2" spans="1:8" ht="15.75" thickTop="1">
      <c r="A2" s="199"/>
      <c r="B2" s="200"/>
      <c r="C2" s="200"/>
      <c r="D2" s="41" t="s">
        <v>12</v>
      </c>
      <c r="E2" s="211" t="s">
        <v>45</v>
      </c>
      <c r="F2" s="212"/>
      <c r="G2" s="217" t="s">
        <v>40</v>
      </c>
      <c r="H2" s="218"/>
    </row>
    <row r="3" spans="1:21" ht="12.75">
      <c r="A3" s="245" t="s">
        <v>37</v>
      </c>
      <c r="B3" s="275" t="str">
        <f>ТО90000!B3</f>
        <v>2,0 2WD</v>
      </c>
      <c r="C3" s="10"/>
      <c r="D3" s="7"/>
      <c r="E3" s="225">
        <f>ТО15000!E3</f>
        <v>2793</v>
      </c>
      <c r="F3" s="326"/>
      <c r="G3" s="223">
        <f>D3*E3</f>
        <v>0</v>
      </c>
      <c r="H3" s="23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91"/>
      <c r="B4" s="275"/>
      <c r="C4" s="10" t="s">
        <v>38</v>
      </c>
      <c r="D4" s="7">
        <v>1.6</v>
      </c>
      <c r="E4" s="227"/>
      <c r="F4" s="318"/>
      <c r="G4" s="223">
        <f>D4*E3</f>
        <v>4468.8</v>
      </c>
      <c r="H4" s="23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91"/>
      <c r="B5" s="198" t="str">
        <f>ТО90000!B5</f>
        <v>2,0 4WD</v>
      </c>
      <c r="C5" s="7"/>
      <c r="D5" s="7"/>
      <c r="E5" s="227"/>
      <c r="F5" s="318"/>
      <c r="G5" s="223">
        <f>D5*E3</f>
        <v>0</v>
      </c>
      <c r="H5" s="23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91"/>
      <c r="B6" s="213"/>
      <c r="C6" s="7" t="s">
        <v>38</v>
      </c>
      <c r="D6" s="7">
        <v>1.7</v>
      </c>
      <c r="E6" s="227"/>
      <c r="F6" s="318"/>
      <c r="G6" s="223">
        <f>D6*E3</f>
        <v>4748.099999999999</v>
      </c>
      <c r="H6" s="23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91"/>
      <c r="B7" s="276" t="str">
        <f>ТО90000!B7</f>
        <v>2,4 4WD</v>
      </c>
      <c r="C7" s="9"/>
      <c r="D7" s="7"/>
      <c r="E7" s="227"/>
      <c r="F7" s="318"/>
      <c r="G7" s="223">
        <f>D7*E3</f>
        <v>0</v>
      </c>
      <c r="H7" s="23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2.75">
      <c r="A8" s="191"/>
      <c r="B8" s="205"/>
      <c r="C8" s="88" t="s">
        <v>38</v>
      </c>
      <c r="D8" s="88">
        <v>1.7</v>
      </c>
      <c r="E8" s="227"/>
      <c r="F8" s="318"/>
      <c r="G8" s="223">
        <f>D8*E3</f>
        <v>4748.099999999999</v>
      </c>
      <c r="H8" s="23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>
      <c r="A9" s="191"/>
      <c r="B9" s="198" t="s">
        <v>61</v>
      </c>
      <c r="C9" s="7"/>
      <c r="D9" s="7"/>
      <c r="E9" s="227"/>
      <c r="F9" s="318"/>
      <c r="G9" s="223">
        <v>0</v>
      </c>
      <c r="H9" s="22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3.5" thickBot="1">
      <c r="A10" s="192"/>
      <c r="B10" s="339"/>
      <c r="C10" s="127"/>
      <c r="D10" s="127">
        <v>1.7</v>
      </c>
      <c r="E10" s="337"/>
      <c r="F10" s="320"/>
      <c r="G10" s="249">
        <f>E3*D10</f>
        <v>4748.099999999999</v>
      </c>
      <c r="H10" s="28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3.5" thickTop="1">
      <c r="A11" s="246" t="s">
        <v>11</v>
      </c>
      <c r="B11" s="298"/>
      <c r="C11" s="253"/>
      <c r="D11" s="69"/>
      <c r="E11" s="253"/>
      <c r="F11" s="254"/>
      <c r="G11" s="281"/>
      <c r="H11" s="22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6" customFormat="1" ht="13.5" thickBot="1">
      <c r="A12" s="197"/>
      <c r="B12" s="233" t="s">
        <v>10</v>
      </c>
      <c r="C12" s="221"/>
      <c r="D12" s="3">
        <f>ТО15000!D12</f>
        <v>0.5</v>
      </c>
      <c r="E12" s="233">
        <f>E3</f>
        <v>2793</v>
      </c>
      <c r="F12" s="231"/>
      <c r="G12" s="244">
        <f>D12*E12</f>
        <v>1396.5</v>
      </c>
      <c r="H12" s="222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8" ht="39" thickTop="1">
      <c r="A13" s="40"/>
      <c r="B13" s="17"/>
      <c r="C13" s="17"/>
      <c r="D13" s="17" t="s">
        <v>4</v>
      </c>
      <c r="E13" s="17" t="s">
        <v>7</v>
      </c>
      <c r="F13" s="17" t="s">
        <v>13</v>
      </c>
      <c r="G13" s="71" t="s">
        <v>8</v>
      </c>
      <c r="H13" s="70" t="s">
        <v>46</v>
      </c>
    </row>
    <row r="14" spans="1:8" ht="12.75">
      <c r="A14" s="191" t="s">
        <v>64</v>
      </c>
      <c r="B14" s="208" t="str">
        <f>B3</f>
        <v>2,0 2WD</v>
      </c>
      <c r="C14" s="209"/>
      <c r="D14" s="2"/>
      <c r="E14" s="2"/>
      <c r="F14" s="2"/>
      <c r="G14" s="44"/>
      <c r="H14" s="30">
        <f>F14*G14</f>
        <v>0</v>
      </c>
    </row>
    <row r="15" spans="1:8" ht="13.5" thickBot="1">
      <c r="A15" s="191"/>
      <c r="B15" s="209"/>
      <c r="C15" s="209"/>
      <c r="D15" s="2"/>
      <c r="E15" s="2"/>
      <c r="F15" s="2"/>
      <c r="G15" s="44"/>
      <c r="H15" s="30">
        <f>F15*G15</f>
        <v>0</v>
      </c>
    </row>
    <row r="16" spans="1:8" ht="14.25" thickBot="1" thickTop="1">
      <c r="A16" s="191"/>
      <c r="B16" s="209"/>
      <c r="C16" s="210"/>
      <c r="D16" s="9" t="s">
        <v>9</v>
      </c>
      <c r="E16" s="219"/>
      <c r="F16" s="219"/>
      <c r="G16" s="220"/>
      <c r="H16" s="31">
        <f>SUM(H14:H15)</f>
        <v>0</v>
      </c>
    </row>
    <row r="17" spans="1:8" ht="13.5" thickTop="1">
      <c r="A17" s="191"/>
      <c r="B17" s="209"/>
      <c r="C17" s="208" t="s">
        <v>38</v>
      </c>
      <c r="D17" s="2" t="s">
        <v>3</v>
      </c>
      <c r="E17" s="8" t="s">
        <v>57</v>
      </c>
      <c r="F17" s="8">
        <v>4.3</v>
      </c>
      <c r="G17" s="45">
        <f>'[1]Масла и технические жидкости'!$C$27</f>
        <v>571</v>
      </c>
      <c r="H17" s="30">
        <f>F17*G17</f>
        <v>2455.2999999999997</v>
      </c>
    </row>
    <row r="18" spans="1:8" ht="12.75">
      <c r="A18" s="191"/>
      <c r="B18" s="209"/>
      <c r="C18" s="209"/>
      <c r="D18" s="2" t="s">
        <v>5</v>
      </c>
      <c r="E18" s="2" t="str">
        <f>'[1]Запчасти'!$B$268</f>
        <v>MZ690070</v>
      </c>
      <c r="F18" s="2">
        <v>1</v>
      </c>
      <c r="G18" s="44">
        <f>'[1]Запчасти'!$C$268</f>
        <v>483.1</v>
      </c>
      <c r="H18" s="30">
        <f>F18*G18</f>
        <v>483.1</v>
      </c>
    </row>
    <row r="19" spans="1:8" ht="12.75">
      <c r="A19" s="191"/>
      <c r="B19" s="209"/>
      <c r="C19" s="209"/>
      <c r="D19" s="2" t="s">
        <v>6</v>
      </c>
      <c r="E19" s="2" t="str">
        <f>'[1]Запчасти'!$B$273</f>
        <v>7803A005</v>
      </c>
      <c r="F19" s="2">
        <v>1</v>
      </c>
      <c r="G19" s="44">
        <f>'[1]Запчасти'!$C$273</f>
        <v>1108.84</v>
      </c>
      <c r="H19" s="30">
        <f>F19*G19</f>
        <v>1108.84</v>
      </c>
    </row>
    <row r="20" spans="1:8" ht="25.5">
      <c r="A20" s="191"/>
      <c r="B20" s="209"/>
      <c r="C20" s="209"/>
      <c r="D20" s="19" t="s">
        <v>39</v>
      </c>
      <c r="E20" s="2" t="str">
        <f>'[1]Запчасти'!$B$269</f>
        <v>MD050317</v>
      </c>
      <c r="F20" s="2">
        <v>1</v>
      </c>
      <c r="G20" s="44">
        <f>'[1]Запчасти'!$C$269</f>
        <v>46.31</v>
      </c>
      <c r="H20" s="30">
        <f>F20*G20</f>
        <v>46.31</v>
      </c>
    </row>
    <row r="21" spans="1:8" ht="13.5" thickBot="1">
      <c r="A21" s="191"/>
      <c r="B21" s="209"/>
      <c r="C21" s="209"/>
      <c r="D21" s="2"/>
      <c r="E21" s="2"/>
      <c r="F21" s="2"/>
      <c r="G21" s="44"/>
      <c r="H21" s="30">
        <f>F21*G21</f>
        <v>0</v>
      </c>
    </row>
    <row r="22" spans="1:8" ht="14.25" thickBot="1" thickTop="1">
      <c r="A22" s="191"/>
      <c r="B22" s="234"/>
      <c r="C22" s="234"/>
      <c r="D22" s="3" t="s">
        <v>9</v>
      </c>
      <c r="E22" s="221"/>
      <c r="F22" s="221"/>
      <c r="G22" s="222"/>
      <c r="H22" s="31">
        <f>SUM(H17:H21)</f>
        <v>4093.5499999999997</v>
      </c>
    </row>
    <row r="23" spans="1:8" ht="13.5" thickTop="1">
      <c r="A23" s="191"/>
      <c r="B23" s="240" t="str">
        <f>B5</f>
        <v>2,0 4WD</v>
      </c>
      <c r="C23" s="209"/>
      <c r="D23" s="2"/>
      <c r="E23" s="2"/>
      <c r="F23" s="2"/>
      <c r="G23" s="44"/>
      <c r="H23" s="30">
        <f>F23*G23</f>
        <v>0</v>
      </c>
    </row>
    <row r="24" spans="1:8" ht="13.5" thickBot="1">
      <c r="A24" s="191"/>
      <c r="B24" s="240"/>
      <c r="C24" s="209"/>
      <c r="D24" s="2"/>
      <c r="E24" s="2"/>
      <c r="F24" s="2"/>
      <c r="G24" s="44"/>
      <c r="H24" s="30">
        <f>F24*G24</f>
        <v>0</v>
      </c>
    </row>
    <row r="25" spans="1:8" ht="14.25" thickBot="1" thickTop="1">
      <c r="A25" s="191"/>
      <c r="B25" s="240"/>
      <c r="C25" s="209"/>
      <c r="D25" s="9"/>
      <c r="E25" s="219"/>
      <c r="F25" s="219"/>
      <c r="G25" s="220"/>
      <c r="H25" s="159">
        <f>SUM(H23:H24)</f>
        <v>0</v>
      </c>
    </row>
    <row r="26" spans="1:8" ht="13.5" thickTop="1">
      <c r="A26" s="191"/>
      <c r="B26" s="240"/>
      <c r="C26" s="323" t="s">
        <v>38</v>
      </c>
      <c r="D26" s="2" t="s">
        <v>3</v>
      </c>
      <c r="E26" s="2" t="s">
        <v>57</v>
      </c>
      <c r="F26" s="2">
        <v>4.3</v>
      </c>
      <c r="G26" s="44">
        <f>'[1]Масла и технические жидкости'!$C$27</f>
        <v>571</v>
      </c>
      <c r="H26" s="160">
        <f>G26*F26</f>
        <v>2455.2999999999997</v>
      </c>
    </row>
    <row r="27" spans="1:8" ht="12.75">
      <c r="A27" s="191"/>
      <c r="B27" s="240"/>
      <c r="C27" s="209"/>
      <c r="D27" s="2" t="s">
        <v>5</v>
      </c>
      <c r="E27" s="2" t="str">
        <f>'[1]Запчасти'!$B$268</f>
        <v>MZ690070</v>
      </c>
      <c r="F27" s="2">
        <v>1</v>
      </c>
      <c r="G27" s="48">
        <f>'[1]Запчасти'!$C$268</f>
        <v>483.1</v>
      </c>
      <c r="H27" s="30">
        <f>G27*F27</f>
        <v>483.1</v>
      </c>
    </row>
    <row r="28" spans="1:8" ht="12.75">
      <c r="A28" s="191"/>
      <c r="B28" s="240"/>
      <c r="C28" s="209"/>
      <c r="D28" s="2" t="s">
        <v>6</v>
      </c>
      <c r="E28" s="2" t="str">
        <f>'[1]Запчасти'!$B$273</f>
        <v>7803A005</v>
      </c>
      <c r="F28" s="2">
        <v>1</v>
      </c>
      <c r="G28" s="44">
        <f>'[1]Запчасти'!$C$273</f>
        <v>1108.84</v>
      </c>
      <c r="H28" s="30">
        <f>G28*F28</f>
        <v>1108.84</v>
      </c>
    </row>
    <row r="29" spans="1:8" ht="25.5">
      <c r="A29" s="191"/>
      <c r="B29" s="240"/>
      <c r="C29" s="209"/>
      <c r="D29" s="19" t="s">
        <v>39</v>
      </c>
      <c r="E29" s="2" t="str">
        <f>'[1]Запчасти'!$B$269</f>
        <v>MD050317</v>
      </c>
      <c r="F29" s="2">
        <v>1</v>
      </c>
      <c r="G29" s="44">
        <f>'[1]Запчасти'!$C$269</f>
        <v>46.31</v>
      </c>
      <c r="H29" s="30">
        <f>G29*F29</f>
        <v>46.31</v>
      </c>
    </row>
    <row r="30" spans="1:13" ht="13.5" thickBot="1">
      <c r="A30" s="191"/>
      <c r="B30" s="240"/>
      <c r="C30" s="209"/>
      <c r="D30" s="2"/>
      <c r="E30" s="2"/>
      <c r="F30" s="2"/>
      <c r="G30" s="44"/>
      <c r="H30" s="30">
        <f>G30*F30</f>
        <v>0</v>
      </c>
      <c r="J30" s="2"/>
      <c r="K30" s="44"/>
      <c r="L30" s="44"/>
      <c r="M30" s="2"/>
    </row>
    <row r="31" spans="1:8" ht="14.25" thickBot="1" thickTop="1">
      <c r="A31" s="191"/>
      <c r="B31" s="241"/>
      <c r="C31" s="234"/>
      <c r="D31" s="105" t="s">
        <v>9</v>
      </c>
      <c r="E31" s="221"/>
      <c r="F31" s="221"/>
      <c r="G31" s="222"/>
      <c r="H31" s="31">
        <f>SUM(H26:H30)</f>
        <v>4093.5499999999997</v>
      </c>
    </row>
    <row r="32" spans="1:8" ht="13.5" thickTop="1">
      <c r="A32" s="191"/>
      <c r="B32" s="240" t="str">
        <f>B7</f>
        <v>2,4 4WD</v>
      </c>
      <c r="C32" s="209"/>
      <c r="D32" s="2"/>
      <c r="E32" s="2"/>
      <c r="F32" s="2"/>
      <c r="G32" s="44"/>
      <c r="H32" s="30">
        <f>F32*G32</f>
        <v>0</v>
      </c>
    </row>
    <row r="33" spans="1:8" ht="13.5" thickBot="1">
      <c r="A33" s="191"/>
      <c r="B33" s="240"/>
      <c r="C33" s="209"/>
      <c r="D33" s="2"/>
      <c r="E33" s="2"/>
      <c r="F33" s="2"/>
      <c r="G33" s="44"/>
      <c r="H33" s="30">
        <f>F33*G33</f>
        <v>0</v>
      </c>
    </row>
    <row r="34" spans="1:8" ht="14.25" thickBot="1" thickTop="1">
      <c r="A34" s="191"/>
      <c r="B34" s="240"/>
      <c r="C34" s="210"/>
      <c r="D34" s="9"/>
      <c r="E34" s="219"/>
      <c r="F34" s="219"/>
      <c r="G34" s="220"/>
      <c r="H34" s="31">
        <f>SUM(H32:H33)</f>
        <v>0</v>
      </c>
    </row>
    <row r="35" spans="1:8" ht="13.5" thickTop="1">
      <c r="A35" s="191"/>
      <c r="B35" s="240"/>
      <c r="C35" s="209" t="s">
        <v>38</v>
      </c>
      <c r="D35" s="2" t="s">
        <v>3</v>
      </c>
      <c r="E35" s="8" t="s">
        <v>57</v>
      </c>
      <c r="F35" s="8">
        <v>4.6</v>
      </c>
      <c r="G35" s="45">
        <f>'[1]Масла и технические жидкости'!$C$27</f>
        <v>571</v>
      </c>
      <c r="H35" s="30">
        <f>G35*F35</f>
        <v>2626.6</v>
      </c>
    </row>
    <row r="36" spans="1:8" ht="12.75">
      <c r="A36" s="191"/>
      <c r="B36" s="240"/>
      <c r="C36" s="209"/>
      <c r="D36" s="2" t="s">
        <v>5</v>
      </c>
      <c r="E36" s="2" t="str">
        <f>'[1]Запчасти'!$B$268</f>
        <v>MZ690070</v>
      </c>
      <c r="F36" s="2">
        <v>1</v>
      </c>
      <c r="G36" s="48">
        <f>'[1]Запчасти'!$C$268</f>
        <v>483.1</v>
      </c>
      <c r="H36" s="30">
        <f>G36*F36</f>
        <v>483.1</v>
      </c>
    </row>
    <row r="37" spans="1:8" ht="12.75">
      <c r="A37" s="191"/>
      <c r="B37" s="240"/>
      <c r="C37" s="209"/>
      <c r="D37" s="2" t="s">
        <v>6</v>
      </c>
      <c r="E37" s="2" t="str">
        <f>'[1]Запчасти'!$B$273</f>
        <v>7803A005</v>
      </c>
      <c r="F37" s="2">
        <v>1</v>
      </c>
      <c r="G37" s="44">
        <f>'[1]Запчасти'!$C$273</f>
        <v>1108.84</v>
      </c>
      <c r="H37" s="30">
        <f>G37*F37</f>
        <v>1108.84</v>
      </c>
    </row>
    <row r="38" spans="1:8" ht="25.5">
      <c r="A38" s="191"/>
      <c r="B38" s="240"/>
      <c r="C38" s="209"/>
      <c r="D38" s="19" t="s">
        <v>39</v>
      </c>
      <c r="E38" s="2" t="str">
        <f>'[1]Запчасти'!$B$269</f>
        <v>MD050317</v>
      </c>
      <c r="F38" s="2">
        <v>1</v>
      </c>
      <c r="G38" s="44">
        <f>'[1]Запчасти'!$C$269</f>
        <v>46.31</v>
      </c>
      <c r="H38" s="30">
        <f>G38*F38</f>
        <v>46.31</v>
      </c>
    </row>
    <row r="39" spans="1:8" ht="13.5" thickBot="1">
      <c r="A39" s="191"/>
      <c r="B39" s="240"/>
      <c r="C39" s="209"/>
      <c r="D39" s="2"/>
      <c r="E39" s="2"/>
      <c r="F39" s="2"/>
      <c r="G39" s="44"/>
      <c r="H39" s="30">
        <f>G39*F39</f>
        <v>0</v>
      </c>
    </row>
    <row r="40" spans="1:8" ht="14.25" thickBot="1" thickTop="1">
      <c r="A40" s="191"/>
      <c r="B40" s="241"/>
      <c r="C40" s="234"/>
      <c r="D40" s="3" t="s">
        <v>9</v>
      </c>
      <c r="E40" s="221"/>
      <c r="F40" s="221"/>
      <c r="G40" s="222"/>
      <c r="H40" s="31">
        <f>SUM(H35:H39)</f>
        <v>4264.85</v>
      </c>
    </row>
    <row r="41" spans="1:8" ht="13.5" thickTop="1">
      <c r="A41" s="191"/>
      <c r="B41" s="251" t="s">
        <v>61</v>
      </c>
      <c r="C41" s="323"/>
      <c r="D41" s="2"/>
      <c r="E41" s="2"/>
      <c r="F41" s="2"/>
      <c r="G41" s="2"/>
      <c r="H41" s="30">
        <f>F41*G41</f>
        <v>0</v>
      </c>
    </row>
    <row r="42" spans="1:8" ht="13.5" thickBot="1">
      <c r="A42" s="191"/>
      <c r="B42" s="259"/>
      <c r="C42" s="209"/>
      <c r="D42" s="2"/>
      <c r="E42" s="2"/>
      <c r="F42" s="2"/>
      <c r="G42" s="2"/>
      <c r="H42" s="30">
        <f>F42*G42</f>
        <v>0</v>
      </c>
    </row>
    <row r="43" spans="1:8" ht="14.25" thickBot="1" thickTop="1">
      <c r="A43" s="191"/>
      <c r="B43" s="259"/>
      <c r="C43" s="210"/>
      <c r="D43" s="170" t="s">
        <v>9</v>
      </c>
      <c r="E43" s="9"/>
      <c r="F43" s="9"/>
      <c r="G43" s="152"/>
      <c r="H43" s="31">
        <f>SUM(H41:H42)</f>
        <v>0</v>
      </c>
    </row>
    <row r="44" spans="1:8" ht="13.5" thickTop="1">
      <c r="A44" s="191"/>
      <c r="B44" s="259"/>
      <c r="C44" s="209" t="s">
        <v>2</v>
      </c>
      <c r="D44" s="2" t="s">
        <v>3</v>
      </c>
      <c r="E44" s="2" t="s">
        <v>57</v>
      </c>
      <c r="F44" s="2">
        <v>4.3</v>
      </c>
      <c r="G44" s="44">
        <f>'[1]Масла и технические жидкости'!$C$27</f>
        <v>571</v>
      </c>
      <c r="H44" s="30">
        <f>G44*F44</f>
        <v>2455.2999999999997</v>
      </c>
    </row>
    <row r="45" spans="1:12" ht="12.75">
      <c r="A45" s="191"/>
      <c r="B45" s="259"/>
      <c r="C45" s="209"/>
      <c r="D45" s="2" t="s">
        <v>5</v>
      </c>
      <c r="E45" s="2" t="str">
        <f>'[1]Запчасти'!$B$268</f>
        <v>MZ690070</v>
      </c>
      <c r="F45" s="2">
        <v>1</v>
      </c>
      <c r="G45" s="44">
        <f>'[1]Запчасти'!$C$268</f>
        <v>483.1</v>
      </c>
      <c r="H45" s="30">
        <f>G45*F45</f>
        <v>483.1</v>
      </c>
      <c r="K45" s="44"/>
      <c r="L45" s="2"/>
    </row>
    <row r="46" spans="1:8" ht="12.75">
      <c r="A46" s="191"/>
      <c r="B46" s="259"/>
      <c r="C46" s="209"/>
      <c r="D46" s="2" t="s">
        <v>6</v>
      </c>
      <c r="E46" s="2" t="str">
        <f>'[1]Запчасти'!$B$273</f>
        <v>7803A005</v>
      </c>
      <c r="F46" s="2">
        <v>1</v>
      </c>
      <c r="G46" s="44">
        <f>'[1]Запчасти'!$C$273</f>
        <v>1108.84</v>
      </c>
      <c r="H46" s="30">
        <f>G46*F46</f>
        <v>1108.84</v>
      </c>
    </row>
    <row r="47" spans="1:8" ht="25.5">
      <c r="A47" s="191"/>
      <c r="B47" s="259"/>
      <c r="C47" s="209"/>
      <c r="D47" s="19" t="s">
        <v>39</v>
      </c>
      <c r="E47" s="2" t="str">
        <f>'[1]Запчасти'!$B$269</f>
        <v>MD050317</v>
      </c>
      <c r="F47" s="2">
        <v>1</v>
      </c>
      <c r="G47" s="44">
        <f>'[1]Запчасти'!$C$269</f>
        <v>46.31</v>
      </c>
      <c r="H47" s="30">
        <f>G47*F47</f>
        <v>46.31</v>
      </c>
    </row>
    <row r="48" spans="1:12" ht="13.5" thickBot="1">
      <c r="A48" s="191"/>
      <c r="B48" s="259"/>
      <c r="C48" s="209"/>
      <c r="D48" s="2"/>
      <c r="E48" s="2"/>
      <c r="F48" s="2"/>
      <c r="G48" s="44"/>
      <c r="H48" s="30">
        <f>G48*F48</f>
        <v>0</v>
      </c>
      <c r="L48" s="2"/>
    </row>
    <row r="49" spans="1:8" ht="14.25" thickBot="1" thickTop="1">
      <c r="A49" s="192"/>
      <c r="B49" s="272"/>
      <c r="C49" s="234"/>
      <c r="D49" s="9" t="s">
        <v>9</v>
      </c>
      <c r="E49" s="2"/>
      <c r="F49" s="2"/>
      <c r="G49" s="44"/>
      <c r="H49" s="31">
        <f>SUM(H44:H48)</f>
        <v>4093.5499999999997</v>
      </c>
    </row>
    <row r="50" spans="1:8" ht="14.25" customHeight="1" thickBot="1" thickTop="1">
      <c r="A50" s="189" t="s">
        <v>47</v>
      </c>
      <c r="B50" s="247" t="str">
        <f>B14</f>
        <v>2,0 2WD</v>
      </c>
      <c r="C50" s="12" t="s">
        <v>1</v>
      </c>
      <c r="D50" s="242"/>
      <c r="E50" s="242"/>
      <c r="F50" s="242"/>
      <c r="G50" s="242"/>
      <c r="H50" s="32">
        <f>H16+G3</f>
        <v>0</v>
      </c>
    </row>
    <row r="51" spans="1:8" ht="14.25" thickBot="1" thickTop="1">
      <c r="A51" s="190"/>
      <c r="B51" s="248"/>
      <c r="C51" s="13" t="s">
        <v>38</v>
      </c>
      <c r="D51" s="243"/>
      <c r="E51" s="243"/>
      <c r="F51" s="243"/>
      <c r="G51" s="243"/>
      <c r="H51" s="32">
        <f>H22+G4</f>
        <v>8562.35</v>
      </c>
    </row>
    <row r="52" spans="1:8" ht="14.25" thickBot="1" thickTop="1">
      <c r="A52" s="190"/>
      <c r="B52" s="193" t="str">
        <f>B23</f>
        <v>2,0 4WD</v>
      </c>
      <c r="C52" s="13" t="s">
        <v>1</v>
      </c>
      <c r="D52" s="56"/>
      <c r="E52" s="56"/>
      <c r="F52" s="56"/>
      <c r="G52" s="56"/>
      <c r="H52" s="32">
        <f>H25+G5</f>
        <v>0</v>
      </c>
    </row>
    <row r="53" spans="1:8" ht="14.25" thickBot="1" thickTop="1">
      <c r="A53" s="190"/>
      <c r="B53" s="207"/>
      <c r="C53" s="13" t="s">
        <v>38</v>
      </c>
      <c r="D53" s="56"/>
      <c r="E53" s="56"/>
      <c r="F53" s="56"/>
      <c r="G53" s="56"/>
      <c r="H53" s="32">
        <f>H31+G6</f>
        <v>8841.65</v>
      </c>
    </row>
    <row r="54" spans="1:8" ht="14.25" thickBot="1" thickTop="1">
      <c r="A54" s="190"/>
      <c r="B54" s="193" t="str">
        <f>B32</f>
        <v>2,4 4WD</v>
      </c>
      <c r="C54" s="13" t="s">
        <v>1</v>
      </c>
      <c r="D54" s="56"/>
      <c r="E54" s="56"/>
      <c r="F54" s="56"/>
      <c r="G54" s="58"/>
      <c r="H54" s="32">
        <f>H34+G7</f>
        <v>0</v>
      </c>
    </row>
    <row r="55" spans="1:8" ht="14.25" thickBot="1" thickTop="1">
      <c r="A55" s="190"/>
      <c r="B55" s="324"/>
      <c r="C55" s="13" t="s">
        <v>38</v>
      </c>
      <c r="D55" s="56"/>
      <c r="E55" s="56"/>
      <c r="F55" s="56"/>
      <c r="G55" s="58"/>
      <c r="H55" s="32">
        <f>H40+G8</f>
        <v>9012.95</v>
      </c>
    </row>
    <row r="56" spans="1:8" ht="14.25" thickBot="1" thickTop="1">
      <c r="A56" s="190"/>
      <c r="B56" s="193" t="s">
        <v>61</v>
      </c>
      <c r="C56" s="13"/>
      <c r="D56" s="56"/>
      <c r="E56" s="56"/>
      <c r="F56" s="56"/>
      <c r="G56" s="58"/>
      <c r="H56" s="32">
        <v>0</v>
      </c>
    </row>
    <row r="57" spans="1:8" ht="14.25" thickBot="1" thickTop="1">
      <c r="A57" s="294"/>
      <c r="B57" s="325"/>
      <c r="C57" s="61" t="s">
        <v>2</v>
      </c>
      <c r="D57" s="57"/>
      <c r="E57" s="57"/>
      <c r="F57" s="57"/>
      <c r="G57" s="57"/>
      <c r="H57" s="32">
        <f>G10+H49</f>
        <v>8841.65</v>
      </c>
    </row>
    <row r="58" spans="1:8" ht="13.5" customHeight="1" thickBot="1" thickTop="1">
      <c r="A58" s="195" t="s">
        <v>48</v>
      </c>
      <c r="B58" s="236" t="str">
        <f>B14</f>
        <v>2,0 2WD</v>
      </c>
      <c r="C58" s="14" t="s">
        <v>1</v>
      </c>
      <c r="D58" s="238"/>
      <c r="E58" s="238"/>
      <c r="F58" s="238"/>
      <c r="G58" s="238"/>
      <c r="H58" s="33">
        <v>0</v>
      </c>
    </row>
    <row r="59" spans="1:8" ht="14.25" thickBot="1" thickTop="1">
      <c r="A59" s="191"/>
      <c r="B59" s="237"/>
      <c r="C59" s="15" t="s">
        <v>38</v>
      </c>
      <c r="D59" s="235"/>
      <c r="E59" s="235"/>
      <c r="F59" s="235"/>
      <c r="G59" s="235"/>
      <c r="H59" s="33">
        <f>H51+G12</f>
        <v>9958.85</v>
      </c>
    </row>
    <row r="60" spans="1:8" ht="14.25" thickBot="1" thickTop="1">
      <c r="A60" s="191"/>
      <c r="B60" s="260" t="str">
        <f>B23</f>
        <v>2,0 4WD</v>
      </c>
      <c r="C60" s="15" t="s">
        <v>1</v>
      </c>
      <c r="D60" s="235"/>
      <c r="E60" s="235"/>
      <c r="F60" s="235"/>
      <c r="G60" s="232"/>
      <c r="H60" s="33">
        <v>0</v>
      </c>
    </row>
    <row r="61" spans="1:8" ht="14.25" thickBot="1" thickTop="1">
      <c r="A61" s="191"/>
      <c r="B61" s="261"/>
      <c r="C61" s="15" t="s">
        <v>38</v>
      </c>
      <c r="D61" s="235"/>
      <c r="E61" s="235"/>
      <c r="F61" s="235"/>
      <c r="G61" s="232"/>
      <c r="H61" s="33">
        <f>H53+G12</f>
        <v>10238.15</v>
      </c>
    </row>
    <row r="62" spans="1:8" ht="14.25" thickBot="1" thickTop="1">
      <c r="A62" s="191"/>
      <c r="B62" s="239" t="str">
        <f>B32</f>
        <v>2,4 4WD</v>
      </c>
      <c r="C62" s="15" t="s">
        <v>1</v>
      </c>
      <c r="D62" s="235"/>
      <c r="E62" s="235"/>
      <c r="F62" s="235"/>
      <c r="G62" s="235"/>
      <c r="H62" s="31">
        <v>0</v>
      </c>
    </row>
    <row r="63" spans="1:8" ht="14.25" thickBot="1" thickTop="1">
      <c r="A63" s="191"/>
      <c r="B63" s="343"/>
      <c r="C63" s="15" t="s">
        <v>38</v>
      </c>
      <c r="D63" s="235"/>
      <c r="E63" s="235"/>
      <c r="F63" s="235"/>
      <c r="G63" s="235"/>
      <c r="H63" s="31">
        <f>H55+G12</f>
        <v>10409.45</v>
      </c>
    </row>
    <row r="64" spans="1:8" ht="14.25" thickBot="1" thickTop="1">
      <c r="A64" s="191"/>
      <c r="B64" s="203" t="s">
        <v>61</v>
      </c>
      <c r="C64" s="9"/>
      <c r="D64" s="235"/>
      <c r="E64" s="235"/>
      <c r="F64" s="235"/>
      <c r="G64" s="232"/>
      <c r="H64" s="31">
        <v>0</v>
      </c>
    </row>
    <row r="65" spans="1:8" ht="14.25" thickBot="1" thickTop="1">
      <c r="A65" s="192"/>
      <c r="B65" s="194"/>
      <c r="C65" s="3" t="s">
        <v>2</v>
      </c>
      <c r="D65" s="221"/>
      <c r="E65" s="221"/>
      <c r="F65" s="221"/>
      <c r="G65" s="222"/>
      <c r="H65" s="126">
        <f>G10+G12+H49</f>
        <v>10238.15</v>
      </c>
    </row>
    <row r="66" ht="13.5" thickTop="1"/>
    <row r="68" ht="12.75">
      <c r="E68" s="2"/>
    </row>
  </sheetData>
  <sheetProtection/>
  <mergeCells count="65">
    <mergeCell ref="D63:G63"/>
    <mergeCell ref="D59:G59"/>
    <mergeCell ref="D60:G60"/>
    <mergeCell ref="E40:G40"/>
    <mergeCell ref="D61:G61"/>
    <mergeCell ref="A50:A57"/>
    <mergeCell ref="D58:G58"/>
    <mergeCell ref="B52:B53"/>
    <mergeCell ref="B32:B40"/>
    <mergeCell ref="E34:G34"/>
    <mergeCell ref="D51:G51"/>
    <mergeCell ref="A58:A65"/>
    <mergeCell ref="B64:B65"/>
    <mergeCell ref="D64:G64"/>
    <mergeCell ref="D62:G62"/>
    <mergeCell ref="C26:C31"/>
    <mergeCell ref="D50:G50"/>
    <mergeCell ref="B54:B55"/>
    <mergeCell ref="B62:B63"/>
    <mergeCell ref="C32:C34"/>
    <mergeCell ref="C35:C40"/>
    <mergeCell ref="B50:B51"/>
    <mergeCell ref="B58:B59"/>
    <mergeCell ref="C44:C49"/>
    <mergeCell ref="B60:B61"/>
    <mergeCell ref="B7:B8"/>
    <mergeCell ref="G12:H12"/>
    <mergeCell ref="E11:F11"/>
    <mergeCell ref="B23:B31"/>
    <mergeCell ref="C23:C25"/>
    <mergeCell ref="E25:G25"/>
    <mergeCell ref="E16:G16"/>
    <mergeCell ref="C17:C22"/>
    <mergeCell ref="E31:G31"/>
    <mergeCell ref="C14:C16"/>
    <mergeCell ref="G4:H4"/>
    <mergeCell ref="A14:A49"/>
    <mergeCell ref="E2:F2"/>
    <mergeCell ref="B5:B6"/>
    <mergeCell ref="G7:H7"/>
    <mergeCell ref="G8:H8"/>
    <mergeCell ref="G5:H5"/>
    <mergeCell ref="G6:H6"/>
    <mergeCell ref="E12:F12"/>
    <mergeCell ref="G11:H11"/>
    <mergeCell ref="A11:A12"/>
    <mergeCell ref="B11:C11"/>
    <mergeCell ref="B56:B57"/>
    <mergeCell ref="E22:G22"/>
    <mergeCell ref="A1:C1"/>
    <mergeCell ref="D1:H1"/>
    <mergeCell ref="A2:C2"/>
    <mergeCell ref="B3:B4"/>
    <mergeCell ref="G2:H2"/>
    <mergeCell ref="G3:H3"/>
    <mergeCell ref="D65:G65"/>
    <mergeCell ref="A3:A10"/>
    <mergeCell ref="E3:F10"/>
    <mergeCell ref="G9:H9"/>
    <mergeCell ref="G10:H10"/>
    <mergeCell ref="B9:B10"/>
    <mergeCell ref="B41:B49"/>
    <mergeCell ref="C41:C43"/>
    <mergeCell ref="B12:C12"/>
    <mergeCell ref="B14:B2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8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0.375" style="1" customWidth="1"/>
    <col min="2" max="2" width="10.00390625" style="1" bestFit="1" customWidth="1"/>
    <col min="3" max="3" width="14.125" style="1" bestFit="1" customWidth="1"/>
    <col min="4" max="4" width="21.375" style="1" customWidth="1"/>
    <col min="5" max="5" width="23.75390625" style="6" customWidth="1"/>
    <col min="6" max="6" width="16.625" style="6" customWidth="1"/>
    <col min="7" max="7" width="14.125" style="39" customWidth="1"/>
    <col min="8" max="8" width="11.75390625" style="39" customWidth="1"/>
    <col min="9" max="16384" width="9.125" style="1" customWidth="1"/>
  </cols>
  <sheetData>
    <row r="1" spans="1:8" ht="17.25" thickBot="1" thickTop="1">
      <c r="A1" s="273" t="str">
        <f>ТО15000!A1</f>
        <v>Outlander RE</v>
      </c>
      <c r="B1" s="274"/>
      <c r="C1" s="274"/>
      <c r="D1" s="214" t="s">
        <v>24</v>
      </c>
      <c r="E1" s="214"/>
      <c r="F1" s="215"/>
      <c r="G1" s="214"/>
      <c r="H1" s="216"/>
    </row>
    <row r="2" spans="1:8" ht="15.75" thickTop="1">
      <c r="A2" s="199"/>
      <c r="B2" s="200"/>
      <c r="C2" s="200"/>
      <c r="D2" s="41" t="s">
        <v>12</v>
      </c>
      <c r="E2" s="211" t="s">
        <v>45</v>
      </c>
      <c r="F2" s="212"/>
      <c r="G2" s="217" t="s">
        <v>40</v>
      </c>
      <c r="H2" s="218"/>
    </row>
    <row r="3" spans="1:21" ht="12.75">
      <c r="A3" s="245" t="s">
        <v>37</v>
      </c>
      <c r="B3" s="275" t="str">
        <f>ТО105000!B3</f>
        <v>2,0 2WD</v>
      </c>
      <c r="C3" s="10"/>
      <c r="D3" s="7"/>
      <c r="E3" s="266">
        <f>ТО15000!E3</f>
        <v>2793</v>
      </c>
      <c r="F3" s="326"/>
      <c r="G3" s="223">
        <f>D3*E3</f>
        <v>0</v>
      </c>
      <c r="H3" s="23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91"/>
      <c r="B4" s="275"/>
      <c r="C4" s="10" t="s">
        <v>38</v>
      </c>
      <c r="D4" s="7">
        <v>3.8</v>
      </c>
      <c r="E4" s="267"/>
      <c r="F4" s="318"/>
      <c r="G4" s="223">
        <f>D4*E3</f>
        <v>10613.4</v>
      </c>
      <c r="H4" s="23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91"/>
      <c r="B5" s="198" t="str">
        <f>ТО105000!B5</f>
        <v>2,0 4WD</v>
      </c>
      <c r="C5" s="10"/>
      <c r="D5" s="7"/>
      <c r="E5" s="267"/>
      <c r="F5" s="318"/>
      <c r="G5" s="223">
        <f>D5*E3</f>
        <v>0</v>
      </c>
      <c r="H5" s="23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91"/>
      <c r="B6" s="213"/>
      <c r="C6" s="10" t="s">
        <v>38</v>
      </c>
      <c r="D6" s="7">
        <v>3.9</v>
      </c>
      <c r="E6" s="267"/>
      <c r="F6" s="318"/>
      <c r="G6" s="223">
        <f>D6*E3</f>
        <v>10892.699999999999</v>
      </c>
      <c r="H6" s="23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91"/>
      <c r="B7" s="276" t="str">
        <f>ТО15000!B7</f>
        <v>2,4 4WD</v>
      </c>
      <c r="C7" s="10"/>
      <c r="D7" s="7"/>
      <c r="E7" s="267"/>
      <c r="F7" s="318"/>
      <c r="G7" s="223">
        <f>D7*E3</f>
        <v>0</v>
      </c>
      <c r="H7" s="23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2.75">
      <c r="A8" s="191"/>
      <c r="B8" s="276"/>
      <c r="C8" s="15" t="s">
        <v>38</v>
      </c>
      <c r="D8" s="7">
        <v>3.9</v>
      </c>
      <c r="E8" s="267"/>
      <c r="F8" s="318"/>
      <c r="G8" s="223">
        <f>D8*E3</f>
        <v>10892.699999999999</v>
      </c>
      <c r="H8" s="23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>
      <c r="A9" s="191"/>
      <c r="B9" s="198" t="s">
        <v>61</v>
      </c>
      <c r="C9" s="7"/>
      <c r="D9" s="7"/>
      <c r="E9" s="267"/>
      <c r="F9" s="318"/>
      <c r="G9" s="223">
        <v>0</v>
      </c>
      <c r="H9" s="22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3.5" thickBot="1">
      <c r="A10" s="192"/>
      <c r="B10" s="339"/>
      <c r="C10" s="18" t="s">
        <v>2</v>
      </c>
      <c r="D10" s="18">
        <v>6.1</v>
      </c>
      <c r="E10" s="319"/>
      <c r="F10" s="320"/>
      <c r="G10" s="249">
        <f>E3*D10</f>
        <v>17037.3</v>
      </c>
      <c r="H10" s="28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3.5" thickTop="1">
      <c r="A11" s="246" t="s">
        <v>11</v>
      </c>
      <c r="B11" s="215"/>
      <c r="C11" s="215"/>
      <c r="D11" s="2"/>
      <c r="E11" s="229"/>
      <c r="F11" s="228"/>
      <c r="G11" s="281"/>
      <c r="H11" s="22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6" customFormat="1" ht="13.5" thickBot="1">
      <c r="A12" s="197"/>
      <c r="B12" s="233" t="s">
        <v>10</v>
      </c>
      <c r="C12" s="221"/>
      <c r="D12" s="3">
        <f>ТО15000!D12</f>
        <v>0.5</v>
      </c>
      <c r="E12" s="233">
        <f>E3</f>
        <v>2793</v>
      </c>
      <c r="F12" s="231"/>
      <c r="G12" s="244">
        <f>D12*E12</f>
        <v>1396.5</v>
      </c>
      <c r="H12" s="222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8" ht="39" thickTop="1">
      <c r="A13" s="195" t="s">
        <v>64</v>
      </c>
      <c r="B13" s="17"/>
      <c r="C13" s="17"/>
      <c r="D13" s="17" t="s">
        <v>4</v>
      </c>
      <c r="E13" s="17" t="s">
        <v>7</v>
      </c>
      <c r="F13" s="17" t="s">
        <v>13</v>
      </c>
      <c r="G13" s="71" t="s">
        <v>8</v>
      </c>
      <c r="H13" s="70" t="s">
        <v>46</v>
      </c>
    </row>
    <row r="14" spans="1:8" ht="12.75" customHeight="1">
      <c r="A14" s="191"/>
      <c r="B14" s="208" t="str">
        <f>B3</f>
        <v>2,0 2WD</v>
      </c>
      <c r="C14" s="209"/>
      <c r="D14" s="19"/>
      <c r="E14" s="4"/>
      <c r="F14" s="4"/>
      <c r="G14" s="47"/>
      <c r="H14" s="35">
        <v>0</v>
      </c>
    </row>
    <row r="15" spans="1:8" ht="13.5" thickBot="1">
      <c r="A15" s="191"/>
      <c r="B15" s="209"/>
      <c r="C15" s="209"/>
      <c r="D15" s="19"/>
      <c r="E15" s="4"/>
      <c r="F15" s="4"/>
      <c r="G15" s="47"/>
      <c r="H15" s="35">
        <v>0</v>
      </c>
    </row>
    <row r="16" spans="1:8" ht="14.25" thickBot="1" thickTop="1">
      <c r="A16" s="191"/>
      <c r="B16" s="209"/>
      <c r="C16" s="210"/>
      <c r="D16" s="9" t="s">
        <v>9</v>
      </c>
      <c r="E16" s="219"/>
      <c r="F16" s="219"/>
      <c r="G16" s="220"/>
      <c r="H16" s="36">
        <f>SUM(H14:H15)</f>
        <v>0</v>
      </c>
    </row>
    <row r="17" spans="1:8" ht="13.5" thickTop="1">
      <c r="A17" s="191"/>
      <c r="B17" s="209"/>
      <c r="C17" s="208"/>
      <c r="D17" s="2" t="s">
        <v>3</v>
      </c>
      <c r="E17" s="8" t="s">
        <v>57</v>
      </c>
      <c r="F17" s="8">
        <v>4.3</v>
      </c>
      <c r="G17" s="45">
        <f>'[1]Масла и технические жидкости'!$C$27</f>
        <v>571</v>
      </c>
      <c r="H17" s="35">
        <f>F17*G17</f>
        <v>2455.2999999999997</v>
      </c>
    </row>
    <row r="18" spans="1:8" ht="12.75">
      <c r="A18" s="191"/>
      <c r="B18" s="209"/>
      <c r="C18" s="209"/>
      <c r="D18" s="2" t="s">
        <v>5</v>
      </c>
      <c r="E18" s="2" t="str">
        <f>'[1]Запчасти'!$B$268</f>
        <v>MZ690070</v>
      </c>
      <c r="F18" s="2">
        <v>1</v>
      </c>
      <c r="G18" s="44">
        <f>'[1]Запчасти'!$C$268</f>
        <v>483.1</v>
      </c>
      <c r="H18" s="35">
        <f>F18*G18</f>
        <v>483.1</v>
      </c>
    </row>
    <row r="19" spans="1:8" ht="12.75">
      <c r="A19" s="191"/>
      <c r="B19" s="209"/>
      <c r="C19" s="209"/>
      <c r="D19" s="2" t="s">
        <v>6</v>
      </c>
      <c r="E19" s="2" t="str">
        <f>'[1]Запчасти'!$B$273</f>
        <v>7803A005</v>
      </c>
      <c r="F19" s="2">
        <v>1</v>
      </c>
      <c r="G19" s="44">
        <f>'[1]Запчасти'!$C$273</f>
        <v>1108.84</v>
      </c>
      <c r="H19" s="35">
        <f>F19*G19</f>
        <v>1108.84</v>
      </c>
    </row>
    <row r="20" spans="1:8" ht="25.5">
      <c r="A20" s="191"/>
      <c r="B20" s="209"/>
      <c r="C20" s="209"/>
      <c r="D20" s="19" t="s">
        <v>39</v>
      </c>
      <c r="E20" s="2" t="str">
        <f>'[1]Запчасти'!$B$269</f>
        <v>MD050317</v>
      </c>
      <c r="F20" s="2">
        <v>1</v>
      </c>
      <c r="G20" s="44">
        <f>'[1]Запчасти'!$C$269</f>
        <v>46.31</v>
      </c>
      <c r="H20" s="35">
        <f>G20*F20</f>
        <v>46.31</v>
      </c>
    </row>
    <row r="21" spans="1:8" ht="38.25">
      <c r="A21" s="191"/>
      <c r="B21" s="209"/>
      <c r="C21" s="209"/>
      <c r="D21" s="19" t="s">
        <v>16</v>
      </c>
      <c r="E21" s="4" t="str">
        <f>'[1]Масла и технические жидкости'!$B$6</f>
        <v>Mobil DOT4</v>
      </c>
      <c r="F21" s="4">
        <v>1</v>
      </c>
      <c r="G21" s="46">
        <f>'[1]Масла и технические жидкости'!$C$6</f>
        <v>262.5</v>
      </c>
      <c r="H21" s="35">
        <f aca="true" t="shared" si="0" ref="H21:H27">F21*G21</f>
        <v>262.5</v>
      </c>
    </row>
    <row r="22" spans="1:8" ht="12.75">
      <c r="A22" s="191"/>
      <c r="B22" s="209"/>
      <c r="C22" s="209"/>
      <c r="D22" s="2" t="s">
        <v>17</v>
      </c>
      <c r="E22" s="4" t="str">
        <f>'[1]Запчасти'!$B$272</f>
        <v>MR968274</v>
      </c>
      <c r="F22" s="4">
        <v>1</v>
      </c>
      <c r="G22" s="46">
        <f>'[1]Запчасти'!$C$272</f>
        <v>1728.86</v>
      </c>
      <c r="H22" s="35">
        <f t="shared" si="0"/>
        <v>1728.86</v>
      </c>
    </row>
    <row r="23" spans="1:8" ht="12.75">
      <c r="A23" s="191"/>
      <c r="B23" s="209"/>
      <c r="C23" s="209"/>
      <c r="D23" s="21" t="s">
        <v>15</v>
      </c>
      <c r="E23" s="4" t="str">
        <f>'[1]Запчасти'!$B$270</f>
        <v>MN163236</v>
      </c>
      <c r="F23" s="4">
        <v>4</v>
      </c>
      <c r="G23" s="46">
        <f>'[1]Запчасти'!$C$270</f>
        <v>1430.57</v>
      </c>
      <c r="H23" s="35">
        <f t="shared" si="0"/>
        <v>5722.28</v>
      </c>
    </row>
    <row r="24" spans="1:8" ht="38.25">
      <c r="A24" s="191"/>
      <c r="B24" s="209"/>
      <c r="C24" s="209"/>
      <c r="D24" s="19" t="s">
        <v>20</v>
      </c>
      <c r="E24" s="21" t="str">
        <f>'[1]Масла и технические жидкости'!$B$23</f>
        <v>DIA QUEEN SUPER LONG LIFE COOLANT PREMIUM</v>
      </c>
      <c r="F24" s="4">
        <v>8</v>
      </c>
      <c r="G24" s="46">
        <f>'[1]Масла и технические жидкости'!$C$23</f>
        <v>232.2</v>
      </c>
      <c r="H24" s="35">
        <f t="shared" si="0"/>
        <v>1857.6</v>
      </c>
    </row>
    <row r="25" spans="1:8" ht="25.5">
      <c r="A25" s="191"/>
      <c r="B25" s="209"/>
      <c r="C25" s="209"/>
      <c r="D25" s="19" t="s">
        <v>52</v>
      </c>
      <c r="E25" s="4" t="str">
        <f>'[1]Запчасти'!$B$280</f>
        <v>MF660035</v>
      </c>
      <c r="F25" s="72">
        <v>1</v>
      </c>
      <c r="G25" s="46">
        <f>'[1]Запчасти'!$C$280</f>
        <v>35.21</v>
      </c>
      <c r="H25" s="35">
        <f t="shared" si="0"/>
        <v>35.21</v>
      </c>
    </row>
    <row r="26" spans="1:8" ht="12.75">
      <c r="A26" s="191"/>
      <c r="B26" s="209"/>
      <c r="C26" s="209"/>
      <c r="D26" s="19" t="s">
        <v>53</v>
      </c>
      <c r="E26" s="4" t="str">
        <f>'[1]Запчасти'!$B$275</f>
        <v>1770A250</v>
      </c>
      <c r="F26" s="4">
        <v>1</v>
      </c>
      <c r="G26" s="46">
        <f>'[1]Запчасти'!$C$274</f>
        <v>9882.16</v>
      </c>
      <c r="H26" s="35">
        <f t="shared" si="0"/>
        <v>9882.16</v>
      </c>
    </row>
    <row r="27" spans="1:8" ht="13.5" thickBot="1">
      <c r="A27" s="191"/>
      <c r="B27" s="209"/>
      <c r="C27" s="209"/>
      <c r="D27" s="2"/>
      <c r="E27" s="4"/>
      <c r="F27" s="4"/>
      <c r="G27" s="46"/>
      <c r="H27" s="35">
        <f t="shared" si="0"/>
        <v>0</v>
      </c>
    </row>
    <row r="28" spans="1:8" ht="14.25" thickBot="1" thickTop="1">
      <c r="A28" s="191"/>
      <c r="B28" s="234"/>
      <c r="C28" s="234"/>
      <c r="D28" s="3"/>
      <c r="E28" s="221"/>
      <c r="F28" s="221"/>
      <c r="G28" s="222"/>
      <c r="H28" s="36">
        <f>SUM(H17:H27)</f>
        <v>23582.159999999996</v>
      </c>
    </row>
    <row r="29" spans="1:8" ht="13.5" thickTop="1">
      <c r="A29" s="191"/>
      <c r="B29" s="240" t="str">
        <f>B5</f>
        <v>2,0 4WD</v>
      </c>
      <c r="C29" s="344"/>
      <c r="D29" s="67"/>
      <c r="E29" s="43"/>
      <c r="F29" s="43"/>
      <c r="G29" s="47"/>
      <c r="H29" s="35">
        <f>F29*G29</f>
        <v>0</v>
      </c>
    </row>
    <row r="30" spans="1:8" ht="13.5" thickBot="1">
      <c r="A30" s="191"/>
      <c r="B30" s="240"/>
      <c r="C30" s="344"/>
      <c r="D30" s="53"/>
      <c r="E30" s="43"/>
      <c r="F30" s="43"/>
      <c r="G30" s="47"/>
      <c r="H30" s="35">
        <f>F30*G30</f>
        <v>0</v>
      </c>
    </row>
    <row r="31" spans="1:8" ht="14.25" thickBot="1" thickTop="1">
      <c r="A31" s="191"/>
      <c r="B31" s="240"/>
      <c r="C31" s="345"/>
      <c r="D31" s="66"/>
      <c r="E31" s="346"/>
      <c r="F31" s="346"/>
      <c r="G31" s="347"/>
      <c r="H31" s="36">
        <f>SUM(H29:H30)</f>
        <v>0</v>
      </c>
    </row>
    <row r="32" spans="1:8" ht="13.5" thickTop="1">
      <c r="A32" s="191"/>
      <c r="B32" s="240"/>
      <c r="C32" s="208" t="s">
        <v>38</v>
      </c>
      <c r="D32" s="2" t="s">
        <v>3</v>
      </c>
      <c r="E32" s="8" t="s">
        <v>57</v>
      </c>
      <c r="F32" s="8">
        <v>4.3</v>
      </c>
      <c r="G32" s="45">
        <f>'[1]Масла и технические жидкости'!$C$27</f>
        <v>571</v>
      </c>
      <c r="H32" s="35">
        <f>G32*F32</f>
        <v>2455.2999999999997</v>
      </c>
    </row>
    <row r="33" spans="1:8" ht="12.75">
      <c r="A33" s="191"/>
      <c r="B33" s="240"/>
      <c r="C33" s="209"/>
      <c r="D33" s="2" t="s">
        <v>5</v>
      </c>
      <c r="E33" s="2" t="str">
        <f>'[1]Запчасти'!$B$268</f>
        <v>MZ690070</v>
      </c>
      <c r="F33" s="2">
        <v>1</v>
      </c>
      <c r="G33" s="48">
        <f>'[1]Запчасти'!$C$268</f>
        <v>483.1</v>
      </c>
      <c r="H33" s="35">
        <f aca="true" t="shared" si="1" ref="H33:H42">G33*F33</f>
        <v>483.1</v>
      </c>
    </row>
    <row r="34" spans="1:8" ht="12.75">
      <c r="A34" s="191"/>
      <c r="B34" s="240"/>
      <c r="C34" s="209"/>
      <c r="D34" s="2" t="s">
        <v>6</v>
      </c>
      <c r="E34" s="2" t="str">
        <f>'[1]Запчасти'!$B$273</f>
        <v>7803A005</v>
      </c>
      <c r="F34" s="2">
        <v>1</v>
      </c>
      <c r="G34" s="44">
        <f>'[1]Запчасти'!$C$273</f>
        <v>1108.84</v>
      </c>
      <c r="H34" s="35">
        <f t="shared" si="1"/>
        <v>1108.84</v>
      </c>
    </row>
    <row r="35" spans="1:8" ht="25.5">
      <c r="A35" s="191"/>
      <c r="B35" s="240"/>
      <c r="C35" s="209"/>
      <c r="D35" s="19" t="s">
        <v>39</v>
      </c>
      <c r="E35" s="2" t="str">
        <f>'[1]Запчасти'!$B$269</f>
        <v>MD050317</v>
      </c>
      <c r="F35" s="2">
        <v>1</v>
      </c>
      <c r="G35" s="44">
        <f>'[1]Запчасти'!$C$269</f>
        <v>46.31</v>
      </c>
      <c r="H35" s="35">
        <f>G35*F35</f>
        <v>46.31</v>
      </c>
    </row>
    <row r="36" spans="1:8" ht="25.5" customHeight="1">
      <c r="A36" s="191"/>
      <c r="B36" s="240"/>
      <c r="C36" s="209"/>
      <c r="D36" s="19" t="s">
        <v>16</v>
      </c>
      <c r="E36" s="4" t="str">
        <f>'[1]Масла и технические жидкости'!$B$6</f>
        <v>Mobil DOT4</v>
      </c>
      <c r="F36" s="4">
        <v>1</v>
      </c>
      <c r="G36" s="46">
        <f>'[1]Масла и технические жидкости'!$C$6</f>
        <v>262.5</v>
      </c>
      <c r="H36" s="35">
        <f t="shared" si="1"/>
        <v>262.5</v>
      </c>
    </row>
    <row r="37" spans="1:8" ht="12.75">
      <c r="A37" s="191"/>
      <c r="B37" s="240"/>
      <c r="C37" s="209"/>
      <c r="D37" s="2" t="s">
        <v>17</v>
      </c>
      <c r="E37" s="4" t="str">
        <f>'[1]Запчасти'!$B$272</f>
        <v>MR968274</v>
      </c>
      <c r="F37" s="4">
        <v>1</v>
      </c>
      <c r="G37" s="46">
        <f>'[1]Запчасти'!$C$272</f>
        <v>1728.86</v>
      </c>
      <c r="H37" s="35">
        <f t="shared" si="1"/>
        <v>1728.86</v>
      </c>
    </row>
    <row r="38" spans="1:8" ht="12.75">
      <c r="A38" s="191"/>
      <c r="B38" s="240"/>
      <c r="C38" s="209"/>
      <c r="D38" s="21" t="s">
        <v>15</v>
      </c>
      <c r="E38" s="4" t="str">
        <f>'[1]Запчасти'!$B$270</f>
        <v>MN163236</v>
      </c>
      <c r="F38" s="4">
        <v>4</v>
      </c>
      <c r="G38" s="46">
        <f>'[1]Запчасти'!$C$270</f>
        <v>1430.57</v>
      </c>
      <c r="H38" s="35">
        <f t="shared" si="1"/>
        <v>5722.28</v>
      </c>
    </row>
    <row r="39" spans="1:8" ht="30.75" customHeight="1">
      <c r="A39" s="191"/>
      <c r="B39" s="240"/>
      <c r="C39" s="209"/>
      <c r="D39" s="19" t="s">
        <v>20</v>
      </c>
      <c r="E39" s="21" t="str">
        <f>'[1]Масла и технические жидкости'!$B$23</f>
        <v>DIA QUEEN SUPER LONG LIFE COOLANT PREMIUM</v>
      </c>
      <c r="F39" s="4">
        <v>8</v>
      </c>
      <c r="G39" s="47">
        <f>'[1]Масла и технические жидкости'!$C$23</f>
        <v>232.2</v>
      </c>
      <c r="H39" s="35">
        <f t="shared" si="1"/>
        <v>1857.6</v>
      </c>
    </row>
    <row r="40" spans="1:8" ht="25.5">
      <c r="A40" s="191"/>
      <c r="B40" s="240"/>
      <c r="C40" s="209"/>
      <c r="D40" s="19" t="s">
        <v>52</v>
      </c>
      <c r="E40" s="4" t="str">
        <f>'[1]Запчасти'!$B$280</f>
        <v>MF660035</v>
      </c>
      <c r="F40" s="68">
        <v>1</v>
      </c>
      <c r="G40" s="46">
        <f>'[1]Запчасти'!$C$280</f>
        <v>35.21</v>
      </c>
      <c r="H40" s="35">
        <f t="shared" si="1"/>
        <v>35.21</v>
      </c>
    </row>
    <row r="41" spans="1:8" ht="12.75">
      <c r="A41" s="191"/>
      <c r="B41" s="240"/>
      <c r="C41" s="209"/>
      <c r="D41" s="19" t="s">
        <v>53</v>
      </c>
      <c r="E41" s="4" t="str">
        <f>'[1]Запчасти'!$B$274</f>
        <v>1770A251</v>
      </c>
      <c r="F41" s="72">
        <v>1</v>
      </c>
      <c r="G41" s="46">
        <f>'[1]Запчасти'!$C$274</f>
        <v>9882.16</v>
      </c>
      <c r="H41" s="35">
        <f t="shared" si="1"/>
        <v>9882.16</v>
      </c>
    </row>
    <row r="42" spans="1:8" ht="13.5" thickBot="1">
      <c r="A42" s="191"/>
      <c r="B42" s="240"/>
      <c r="C42" s="209"/>
      <c r="D42" s="2"/>
      <c r="E42" s="4"/>
      <c r="F42" s="4"/>
      <c r="G42" s="46"/>
      <c r="H42" s="35">
        <f t="shared" si="1"/>
        <v>0</v>
      </c>
    </row>
    <row r="43" spans="1:8" ht="14.25" thickBot="1" thickTop="1">
      <c r="A43" s="191"/>
      <c r="B43" s="241"/>
      <c r="C43" s="234"/>
      <c r="D43" s="3" t="s">
        <v>9</v>
      </c>
      <c r="E43" s="221"/>
      <c r="F43" s="221"/>
      <c r="G43" s="222"/>
      <c r="H43" s="36">
        <f>SUM(H32:H42)</f>
        <v>23582.159999999996</v>
      </c>
    </row>
    <row r="44" spans="1:8" ht="13.5" thickTop="1">
      <c r="A44" s="191"/>
      <c r="B44" s="240" t="str">
        <f>B7</f>
        <v>2,4 4WD</v>
      </c>
      <c r="C44" s="344"/>
      <c r="D44" s="67"/>
      <c r="E44" s="43"/>
      <c r="F44" s="43"/>
      <c r="G44" s="47"/>
      <c r="H44" s="35">
        <f>F44*G44</f>
        <v>0</v>
      </c>
    </row>
    <row r="45" spans="1:8" ht="13.5" thickBot="1">
      <c r="A45" s="191"/>
      <c r="B45" s="240"/>
      <c r="C45" s="344"/>
      <c r="D45" s="53"/>
      <c r="E45" s="43"/>
      <c r="F45" s="43"/>
      <c r="G45" s="47"/>
      <c r="H45" s="35">
        <f>F45*G45</f>
        <v>0</v>
      </c>
    </row>
    <row r="46" spans="1:8" ht="14.25" thickBot="1" thickTop="1">
      <c r="A46" s="191"/>
      <c r="B46" s="240"/>
      <c r="C46" s="345"/>
      <c r="D46" s="66"/>
      <c r="E46" s="346"/>
      <c r="F46" s="346"/>
      <c r="G46" s="347"/>
      <c r="H46" s="36">
        <f>SUM(H44:H45)</f>
        <v>0</v>
      </c>
    </row>
    <row r="47" spans="1:8" ht="13.5" thickTop="1">
      <c r="A47" s="191"/>
      <c r="B47" s="240"/>
      <c r="C47" s="209" t="s">
        <v>38</v>
      </c>
      <c r="D47" s="2" t="s">
        <v>3</v>
      </c>
      <c r="E47" s="8" t="s">
        <v>57</v>
      </c>
      <c r="F47" s="8">
        <v>4.6</v>
      </c>
      <c r="G47" s="45">
        <f>'[1]Масла и технические жидкости'!$C$27</f>
        <v>571</v>
      </c>
      <c r="H47" s="35">
        <f>G47*F47</f>
        <v>2626.6</v>
      </c>
    </row>
    <row r="48" spans="1:8" ht="12.75">
      <c r="A48" s="191"/>
      <c r="B48" s="240"/>
      <c r="C48" s="209"/>
      <c r="D48" s="2" t="s">
        <v>5</v>
      </c>
      <c r="E48" s="2" t="str">
        <f>'[1]Запчасти'!$B$268</f>
        <v>MZ690070</v>
      </c>
      <c r="F48" s="2">
        <v>1</v>
      </c>
      <c r="G48" s="48">
        <f>'[1]Запчасти'!$C$268</f>
        <v>483.1</v>
      </c>
      <c r="H48" s="35">
        <f>G48*F48</f>
        <v>483.1</v>
      </c>
    </row>
    <row r="49" spans="1:8" ht="12.75">
      <c r="A49" s="191"/>
      <c r="B49" s="240"/>
      <c r="C49" s="209"/>
      <c r="D49" s="2" t="s">
        <v>6</v>
      </c>
      <c r="E49" s="2" t="str">
        <f>'[1]Запчасти'!$B$273</f>
        <v>7803A005</v>
      </c>
      <c r="F49" s="2">
        <v>1</v>
      </c>
      <c r="G49" s="44">
        <f>'[1]Запчасти'!$C$273</f>
        <v>1108.84</v>
      </c>
      <c r="H49" s="35">
        <f>G49*F49</f>
        <v>1108.84</v>
      </c>
    </row>
    <row r="50" spans="1:8" ht="25.5">
      <c r="A50" s="191"/>
      <c r="B50" s="240"/>
      <c r="C50" s="209"/>
      <c r="D50" s="19" t="s">
        <v>39</v>
      </c>
      <c r="E50" s="2" t="str">
        <f>'[1]Запчасти'!$B$269</f>
        <v>MD050317</v>
      </c>
      <c r="F50" s="2">
        <v>1</v>
      </c>
      <c r="G50" s="44">
        <f>'[1]Запчасти'!$C$269</f>
        <v>46.31</v>
      </c>
      <c r="H50" s="35">
        <f>G50*F50</f>
        <v>46.31</v>
      </c>
    </row>
    <row r="51" spans="1:8" ht="24.75" customHeight="1">
      <c r="A51" s="191"/>
      <c r="B51" s="240"/>
      <c r="C51" s="209"/>
      <c r="D51" s="19" t="s">
        <v>16</v>
      </c>
      <c r="E51" s="4" t="str">
        <f>'[1]Масла и технические жидкости'!$B$6</f>
        <v>Mobil DOT4</v>
      </c>
      <c r="F51" s="4">
        <v>1</v>
      </c>
      <c r="G51" s="46">
        <f>'[1]Масла и технические жидкости'!$C$6</f>
        <v>262.5</v>
      </c>
      <c r="H51" s="35">
        <f aca="true" t="shared" si="2" ref="H51:H57">G51*F51</f>
        <v>262.5</v>
      </c>
    </row>
    <row r="52" spans="1:8" ht="12.75">
      <c r="A52" s="191"/>
      <c r="B52" s="240"/>
      <c r="C52" s="209"/>
      <c r="D52" s="2" t="s">
        <v>17</v>
      </c>
      <c r="E52" s="4" t="str">
        <f>'[1]Запчасти'!$B$272</f>
        <v>MR968274</v>
      </c>
      <c r="F52" s="4">
        <v>1</v>
      </c>
      <c r="G52" s="46">
        <f>'[1]Запчасти'!$C$272</f>
        <v>1728.86</v>
      </c>
      <c r="H52" s="35">
        <f t="shared" si="2"/>
        <v>1728.86</v>
      </c>
    </row>
    <row r="53" spans="1:8" ht="12.75">
      <c r="A53" s="191"/>
      <c r="B53" s="240"/>
      <c r="C53" s="209"/>
      <c r="D53" s="21" t="s">
        <v>15</v>
      </c>
      <c r="E53" s="4" t="str">
        <f>'[1]Запчасти'!$B$271</f>
        <v>MN163235</v>
      </c>
      <c r="F53" s="4">
        <v>4</v>
      </c>
      <c r="G53" s="47">
        <f>'[1]Запчасти'!$C$271</f>
        <v>1380.37</v>
      </c>
      <c r="H53" s="35">
        <f t="shared" si="2"/>
        <v>5521.48</v>
      </c>
    </row>
    <row r="54" spans="1:8" ht="38.25">
      <c r="A54" s="191"/>
      <c r="B54" s="240"/>
      <c r="C54" s="209"/>
      <c r="D54" s="19" t="s">
        <v>20</v>
      </c>
      <c r="E54" s="21" t="str">
        <f>'[1]Масла и технические жидкости'!$B$23</f>
        <v>DIA QUEEN SUPER LONG LIFE COOLANT PREMIUM</v>
      </c>
      <c r="F54" s="4">
        <v>8</v>
      </c>
      <c r="G54" s="47">
        <f>'[1]Масла и технические жидкости'!$C$23</f>
        <v>232.2</v>
      </c>
      <c r="H54" s="35">
        <f t="shared" si="2"/>
        <v>1857.6</v>
      </c>
    </row>
    <row r="55" spans="1:8" ht="25.5">
      <c r="A55" s="191"/>
      <c r="B55" s="240"/>
      <c r="C55" s="209"/>
      <c r="D55" s="19" t="s">
        <v>52</v>
      </c>
      <c r="E55" s="4" t="str">
        <f>'[1]Запчасти'!$B$280</f>
        <v>MF660035</v>
      </c>
      <c r="F55" s="72">
        <v>1</v>
      </c>
      <c r="G55" s="46">
        <f>'[1]Запчасти'!$C$280</f>
        <v>35.21</v>
      </c>
      <c r="H55" s="35">
        <f t="shared" si="2"/>
        <v>35.21</v>
      </c>
    </row>
    <row r="56" spans="1:8" ht="12.75">
      <c r="A56" s="191"/>
      <c r="B56" s="240"/>
      <c r="C56" s="209"/>
      <c r="D56" s="19" t="s">
        <v>53</v>
      </c>
      <c r="E56" s="4" t="str">
        <f>'[1]Запчасти'!$B$274</f>
        <v>1770A251</v>
      </c>
      <c r="F56" s="4">
        <v>1</v>
      </c>
      <c r="G56" s="46">
        <f>'[1]Запчасти'!$C$274</f>
        <v>9882.16</v>
      </c>
      <c r="H56" s="35">
        <f t="shared" si="2"/>
        <v>9882.16</v>
      </c>
    </row>
    <row r="57" spans="1:8" ht="13.5" thickBot="1">
      <c r="A57" s="191"/>
      <c r="B57" s="240"/>
      <c r="C57" s="209"/>
      <c r="D57" s="19"/>
      <c r="E57" s="4"/>
      <c r="F57" s="4"/>
      <c r="G57" s="46"/>
      <c r="H57" s="35">
        <f t="shared" si="2"/>
        <v>0</v>
      </c>
    </row>
    <row r="58" spans="1:8" ht="14.25" thickBot="1" thickTop="1">
      <c r="A58" s="191"/>
      <c r="B58" s="241"/>
      <c r="C58" s="297"/>
      <c r="D58" s="105" t="s">
        <v>9</v>
      </c>
      <c r="E58" s="221"/>
      <c r="F58" s="221"/>
      <c r="G58" s="222"/>
      <c r="H58" s="36">
        <f>SUM(H47:H57)</f>
        <v>23552.659999999996</v>
      </c>
    </row>
    <row r="59" spans="1:8" ht="13.5" thickTop="1">
      <c r="A59" s="191"/>
      <c r="B59" s="251" t="s">
        <v>61</v>
      </c>
      <c r="C59" s="323"/>
      <c r="D59" s="104"/>
      <c r="E59" s="2"/>
      <c r="F59" s="2"/>
      <c r="G59" s="2"/>
      <c r="H59" s="35">
        <f>F59*G59</f>
        <v>0</v>
      </c>
    </row>
    <row r="60" spans="1:8" ht="13.5" thickBot="1">
      <c r="A60" s="191"/>
      <c r="B60" s="259"/>
      <c r="C60" s="209"/>
      <c r="D60" s="104"/>
      <c r="E60" s="2"/>
      <c r="F60" s="2"/>
      <c r="G60" s="2"/>
      <c r="H60" s="35">
        <f>F60*G60</f>
        <v>0</v>
      </c>
    </row>
    <row r="61" spans="1:8" ht="14.25" thickBot="1" thickTop="1">
      <c r="A61" s="191"/>
      <c r="B61" s="259"/>
      <c r="C61" s="210"/>
      <c r="D61" s="170" t="s">
        <v>9</v>
      </c>
      <c r="E61" s="9"/>
      <c r="F61" s="9"/>
      <c r="G61" s="9"/>
      <c r="H61" s="36">
        <f>SUM(H59:H60)</f>
        <v>0</v>
      </c>
    </row>
    <row r="62" spans="1:8" ht="13.5" thickTop="1">
      <c r="A62" s="191"/>
      <c r="B62" s="259"/>
      <c r="C62" s="229" t="s">
        <v>2</v>
      </c>
      <c r="D62" s="104" t="s">
        <v>3</v>
      </c>
      <c r="E62" s="2" t="s">
        <v>57</v>
      </c>
      <c r="F62" s="2">
        <v>4.3</v>
      </c>
      <c r="G62" s="44">
        <f>'[1]Масла и технические жидкости'!$C$27</f>
        <v>571</v>
      </c>
      <c r="H62" s="35">
        <f aca="true" t="shared" si="3" ref="H62:H71">G62*F62</f>
        <v>2455.2999999999997</v>
      </c>
    </row>
    <row r="63" spans="1:8" ht="12.75">
      <c r="A63" s="191"/>
      <c r="B63" s="259"/>
      <c r="C63" s="229"/>
      <c r="D63" s="104" t="s">
        <v>5</v>
      </c>
      <c r="E63" s="2" t="str">
        <f>'[1]Запчасти'!$B$268</f>
        <v>MZ690070</v>
      </c>
      <c r="F63" s="2">
        <v>1</v>
      </c>
      <c r="G63" s="2">
        <f>'[1]Запчасти'!$C$268</f>
        <v>483.1</v>
      </c>
      <c r="H63" s="35">
        <f t="shared" si="3"/>
        <v>483.1</v>
      </c>
    </row>
    <row r="64" spans="1:8" ht="25.5">
      <c r="A64" s="191"/>
      <c r="B64" s="259"/>
      <c r="C64" s="229"/>
      <c r="D64" s="101" t="s">
        <v>39</v>
      </c>
      <c r="E64" s="2" t="str">
        <f>'[1]Запчасти'!$B$269</f>
        <v>MD050317</v>
      </c>
      <c r="F64" s="2">
        <v>1</v>
      </c>
      <c r="G64" s="2">
        <f>'[1]Запчасти'!$C$269</f>
        <v>46.31</v>
      </c>
      <c r="H64" s="35">
        <f t="shared" si="3"/>
        <v>46.31</v>
      </c>
    </row>
    <row r="65" spans="1:8" ht="12.75">
      <c r="A65" s="191"/>
      <c r="B65" s="259"/>
      <c r="C65" s="229"/>
      <c r="D65" s="104" t="s">
        <v>6</v>
      </c>
      <c r="E65" s="2" t="str">
        <f>'[1]Запчасти'!$B$273</f>
        <v>7803A005</v>
      </c>
      <c r="F65" s="2">
        <v>1</v>
      </c>
      <c r="G65" s="2">
        <f>'[1]Запчасти'!$C$273</f>
        <v>1108.84</v>
      </c>
      <c r="H65" s="35">
        <f t="shared" si="3"/>
        <v>1108.84</v>
      </c>
    </row>
    <row r="66" spans="1:8" ht="38.25">
      <c r="A66" s="191"/>
      <c r="B66" s="259"/>
      <c r="C66" s="229"/>
      <c r="D66" s="101" t="s">
        <v>16</v>
      </c>
      <c r="E66" s="2" t="str">
        <f>'[1]Масла и технические жидкости'!$B$6</f>
        <v>Mobil DOT4</v>
      </c>
      <c r="F66" s="2">
        <v>1</v>
      </c>
      <c r="G66" s="44">
        <f>'[1]Масла и технические жидкости'!$C$6</f>
        <v>262.5</v>
      </c>
      <c r="H66" s="35">
        <f t="shared" si="3"/>
        <v>262.5</v>
      </c>
    </row>
    <row r="67" spans="1:8" ht="12.75">
      <c r="A67" s="191"/>
      <c r="B67" s="259"/>
      <c r="C67" s="229"/>
      <c r="D67" s="104" t="s">
        <v>17</v>
      </c>
      <c r="E67" s="2" t="str">
        <f>'[1]Запчасти'!$B$272</f>
        <v>MR968274</v>
      </c>
      <c r="F67" s="2">
        <v>1</v>
      </c>
      <c r="G67" s="2">
        <f>'[1]Запчасти'!$C$272</f>
        <v>1728.86</v>
      </c>
      <c r="H67" s="35">
        <f t="shared" si="3"/>
        <v>1728.86</v>
      </c>
    </row>
    <row r="68" spans="1:8" ht="12.75">
      <c r="A68" s="191"/>
      <c r="B68" s="259"/>
      <c r="C68" s="229"/>
      <c r="D68" s="104" t="s">
        <v>15</v>
      </c>
      <c r="E68" s="2" t="str">
        <f>'[1]Запчасти'!$B$283</f>
        <v>1822A067</v>
      </c>
      <c r="F68" s="2">
        <v>6</v>
      </c>
      <c r="G68" s="2">
        <f>'[1]Запчасти'!$C$283</f>
        <v>1849.81</v>
      </c>
      <c r="H68" s="35">
        <f t="shared" si="3"/>
        <v>11098.86</v>
      </c>
    </row>
    <row r="69" spans="1:8" ht="38.25">
      <c r="A69" s="191"/>
      <c r="B69" s="259"/>
      <c r="C69" s="229"/>
      <c r="D69" s="125" t="s">
        <v>20</v>
      </c>
      <c r="E69" s="19" t="str">
        <f>'[1]Масла и технические жидкости'!$B$23</f>
        <v>DIA QUEEN SUPER LONG LIFE COOLANT PREMIUM</v>
      </c>
      <c r="F69" s="2">
        <v>10</v>
      </c>
      <c r="G69" s="44">
        <f>'[1]Масла и технические жидкости'!$C$23</f>
        <v>232.2</v>
      </c>
      <c r="H69" s="35">
        <f t="shared" si="3"/>
        <v>2322</v>
      </c>
    </row>
    <row r="70" spans="1:8" ht="25.5">
      <c r="A70" s="191"/>
      <c r="B70" s="259"/>
      <c r="C70" s="229"/>
      <c r="D70" s="101" t="s">
        <v>80</v>
      </c>
      <c r="E70" s="2" t="str">
        <f>'[1]Запчасти'!$B$274</f>
        <v>1770A251</v>
      </c>
      <c r="F70" s="2">
        <v>1</v>
      </c>
      <c r="G70" s="2">
        <f>'[1]Запчасти'!$C$274</f>
        <v>9882.16</v>
      </c>
      <c r="H70" s="35">
        <f t="shared" si="3"/>
        <v>9882.16</v>
      </c>
    </row>
    <row r="71" spans="1:8" ht="25.5">
      <c r="A71" s="191"/>
      <c r="B71" s="259"/>
      <c r="C71" s="229"/>
      <c r="D71" s="101" t="s">
        <v>62</v>
      </c>
      <c r="E71" s="2" t="str">
        <f>'[1]Запчасти'!$B$287</f>
        <v>1540A193</v>
      </c>
      <c r="F71" s="2">
        <v>1</v>
      </c>
      <c r="G71" s="2">
        <f>'[1]Запчасти'!$C$287</f>
        <v>643.1</v>
      </c>
      <c r="H71" s="35">
        <f t="shared" si="3"/>
        <v>643.1</v>
      </c>
    </row>
    <row r="72" spans="1:8" ht="13.5" thickBot="1">
      <c r="A72" s="191"/>
      <c r="B72" s="259"/>
      <c r="C72" s="229"/>
      <c r="D72" s="101"/>
      <c r="E72" s="2"/>
      <c r="F72" s="2"/>
      <c r="G72" s="2"/>
      <c r="H72" s="111">
        <v>0</v>
      </c>
    </row>
    <row r="73" spans="1:8" ht="14.25" thickBot="1" thickTop="1">
      <c r="A73" s="192"/>
      <c r="B73" s="272"/>
      <c r="C73" s="233"/>
      <c r="D73" s="105" t="s">
        <v>9</v>
      </c>
      <c r="E73" s="2"/>
      <c r="F73" s="2"/>
      <c r="G73" s="2"/>
      <c r="H73" s="107">
        <f>H62+H63+H64+H65+H66+H67+H68+H69+H70+H71</f>
        <v>30031.03</v>
      </c>
    </row>
    <row r="74" spans="1:8" ht="14.25" customHeight="1" thickBot="1" thickTop="1">
      <c r="A74" s="189" t="s">
        <v>47</v>
      </c>
      <c r="B74" s="247" t="str">
        <f>B14</f>
        <v>2,0 2WD</v>
      </c>
      <c r="C74" s="12" t="s">
        <v>1</v>
      </c>
      <c r="D74" s="242"/>
      <c r="E74" s="242"/>
      <c r="F74" s="242"/>
      <c r="G74" s="242"/>
      <c r="H74" s="37">
        <f>H16+G3</f>
        <v>0</v>
      </c>
    </row>
    <row r="75" spans="1:8" ht="14.25" thickBot="1" thickTop="1">
      <c r="A75" s="190"/>
      <c r="B75" s="248"/>
      <c r="C75" s="13" t="s">
        <v>38</v>
      </c>
      <c r="D75" s="243"/>
      <c r="E75" s="243"/>
      <c r="F75" s="243"/>
      <c r="G75" s="243"/>
      <c r="H75" s="37">
        <f>H28+G4</f>
        <v>34195.56</v>
      </c>
    </row>
    <row r="76" spans="1:8" ht="14.25" thickBot="1" thickTop="1">
      <c r="A76" s="190"/>
      <c r="B76" s="193" t="str">
        <f>B29</f>
        <v>2,0 4WD</v>
      </c>
      <c r="C76" s="13" t="s">
        <v>1</v>
      </c>
      <c r="D76" s="56"/>
      <c r="E76" s="56"/>
      <c r="F76" s="56"/>
      <c r="G76" s="56"/>
      <c r="H76" s="37">
        <f>H31+G5</f>
        <v>0</v>
      </c>
    </row>
    <row r="77" spans="1:8" ht="14.25" thickBot="1" thickTop="1">
      <c r="A77" s="190"/>
      <c r="B77" s="207"/>
      <c r="C77" s="13" t="s">
        <v>38</v>
      </c>
      <c r="D77" s="56"/>
      <c r="E77" s="56"/>
      <c r="F77" s="56"/>
      <c r="G77" s="56"/>
      <c r="H77" s="37">
        <f>H43+G6</f>
        <v>34474.85999999999</v>
      </c>
    </row>
    <row r="78" spans="1:8" ht="14.25" thickBot="1" thickTop="1">
      <c r="A78" s="190"/>
      <c r="B78" s="193" t="str">
        <f>B44</f>
        <v>2,4 4WD</v>
      </c>
      <c r="C78" s="13" t="s">
        <v>1</v>
      </c>
      <c r="D78" s="56"/>
      <c r="E78" s="56"/>
      <c r="F78" s="56"/>
      <c r="G78" s="58"/>
      <c r="H78" s="37">
        <f>H46+G7</f>
        <v>0</v>
      </c>
    </row>
    <row r="79" spans="1:8" ht="14.25" thickBot="1" thickTop="1">
      <c r="A79" s="190"/>
      <c r="B79" s="207"/>
      <c r="C79" s="13" t="s">
        <v>38</v>
      </c>
      <c r="D79" s="56"/>
      <c r="E79" s="56"/>
      <c r="F79" s="56"/>
      <c r="G79" s="58"/>
      <c r="H79" s="37">
        <f>H58+G8</f>
        <v>34445.35999999999</v>
      </c>
    </row>
    <row r="80" spans="1:8" ht="14.25" thickBot="1" thickTop="1">
      <c r="A80" s="190"/>
      <c r="B80" s="324" t="s">
        <v>61</v>
      </c>
      <c r="C80" s="13"/>
      <c r="D80" s="56"/>
      <c r="E80" s="56"/>
      <c r="F80" s="56"/>
      <c r="G80" s="58"/>
      <c r="H80" s="37">
        <v>0</v>
      </c>
    </row>
    <row r="81" spans="1:8" ht="14.25" thickBot="1" thickTop="1">
      <c r="A81" s="294"/>
      <c r="B81" s="325"/>
      <c r="C81" s="61" t="s">
        <v>2</v>
      </c>
      <c r="D81" s="57"/>
      <c r="E81" s="57"/>
      <c r="F81" s="57"/>
      <c r="G81" s="57"/>
      <c r="H81" s="37">
        <f>G10+H73</f>
        <v>47068.33</v>
      </c>
    </row>
    <row r="82" spans="1:8" ht="13.5" customHeight="1" thickBot="1" thickTop="1">
      <c r="A82" s="195" t="s">
        <v>48</v>
      </c>
      <c r="B82" s="236" t="str">
        <f>B14</f>
        <v>2,0 2WD</v>
      </c>
      <c r="C82" s="14" t="s">
        <v>1</v>
      </c>
      <c r="D82" s="238"/>
      <c r="E82" s="238"/>
      <c r="F82" s="238"/>
      <c r="G82" s="238"/>
      <c r="H82" s="38">
        <v>0</v>
      </c>
    </row>
    <row r="83" spans="1:8" ht="14.25" thickBot="1" thickTop="1">
      <c r="A83" s="191"/>
      <c r="B83" s="237"/>
      <c r="C83" s="15" t="s">
        <v>38</v>
      </c>
      <c r="D83" s="235"/>
      <c r="E83" s="235"/>
      <c r="F83" s="235"/>
      <c r="G83" s="235"/>
      <c r="H83" s="38">
        <f>H75+G12</f>
        <v>35592.06</v>
      </c>
    </row>
    <row r="84" spans="1:8" ht="14.25" thickBot="1" thickTop="1">
      <c r="A84" s="191"/>
      <c r="B84" s="260" t="str">
        <f>B29</f>
        <v>2,0 4WD</v>
      </c>
      <c r="C84" s="15" t="s">
        <v>1</v>
      </c>
      <c r="D84" s="235"/>
      <c r="E84" s="235"/>
      <c r="F84" s="235"/>
      <c r="G84" s="232"/>
      <c r="H84" s="38">
        <v>0</v>
      </c>
    </row>
    <row r="85" spans="1:8" ht="14.25" thickBot="1" thickTop="1">
      <c r="A85" s="191"/>
      <c r="B85" s="261"/>
      <c r="C85" s="15" t="s">
        <v>38</v>
      </c>
      <c r="D85" s="235"/>
      <c r="E85" s="235"/>
      <c r="F85" s="235"/>
      <c r="G85" s="232"/>
      <c r="H85" s="38">
        <f>H77+G12</f>
        <v>35871.35999999999</v>
      </c>
    </row>
    <row r="86" spans="1:8" ht="14.25" thickBot="1" thickTop="1">
      <c r="A86" s="191"/>
      <c r="B86" s="239" t="str">
        <f>B44</f>
        <v>2,4 4WD</v>
      </c>
      <c r="C86" s="15" t="s">
        <v>1</v>
      </c>
      <c r="D86" s="235"/>
      <c r="E86" s="235"/>
      <c r="F86" s="235"/>
      <c r="G86" s="235"/>
      <c r="H86" s="36">
        <v>0</v>
      </c>
    </row>
    <row r="87" spans="1:8" ht="14.25" thickBot="1" thickTop="1">
      <c r="A87" s="191"/>
      <c r="B87" s="239"/>
      <c r="C87" s="15" t="s">
        <v>38</v>
      </c>
      <c r="D87" s="235"/>
      <c r="E87" s="235"/>
      <c r="F87" s="235"/>
      <c r="G87" s="235"/>
      <c r="H87" s="36">
        <f>H79+G12</f>
        <v>35841.85999999999</v>
      </c>
    </row>
    <row r="88" spans="1:8" ht="14.25" thickBot="1" thickTop="1">
      <c r="A88" s="191"/>
      <c r="B88" s="203" t="s">
        <v>61</v>
      </c>
      <c r="C88" s="10"/>
      <c r="D88" s="235"/>
      <c r="E88" s="235"/>
      <c r="F88" s="235"/>
      <c r="G88" s="232"/>
      <c r="H88" s="36">
        <v>0</v>
      </c>
    </row>
    <row r="89" spans="1:8" ht="14.25" thickBot="1" thickTop="1">
      <c r="A89" s="192"/>
      <c r="B89" s="194"/>
      <c r="C89" s="3" t="s">
        <v>2</v>
      </c>
      <c r="D89" s="221"/>
      <c r="E89" s="221"/>
      <c r="F89" s="221"/>
      <c r="G89" s="222"/>
      <c r="H89" s="111">
        <f>G10+G12+H73</f>
        <v>48464.83</v>
      </c>
    </row>
    <row r="90" ht="13.5" thickTop="1"/>
  </sheetData>
  <sheetProtection/>
  <mergeCells count="65">
    <mergeCell ref="D88:G88"/>
    <mergeCell ref="D89:G89"/>
    <mergeCell ref="A3:A10"/>
    <mergeCell ref="B9:B10"/>
    <mergeCell ref="E3:F10"/>
    <mergeCell ref="G9:H9"/>
    <mergeCell ref="G10:H10"/>
    <mergeCell ref="A74:A81"/>
    <mergeCell ref="D86:G86"/>
    <mergeCell ref="D87:G87"/>
    <mergeCell ref="E16:G16"/>
    <mergeCell ref="D84:G84"/>
    <mergeCell ref="D75:G75"/>
    <mergeCell ref="E58:G58"/>
    <mergeCell ref="D85:G85"/>
    <mergeCell ref="D74:G74"/>
    <mergeCell ref="E46:G46"/>
    <mergeCell ref="D82:G82"/>
    <mergeCell ref="D83:G83"/>
    <mergeCell ref="C47:C58"/>
    <mergeCell ref="B78:B79"/>
    <mergeCell ref="B86:B87"/>
    <mergeCell ref="B74:B75"/>
    <mergeCell ref="B76:B77"/>
    <mergeCell ref="B82:B83"/>
    <mergeCell ref="B84:B85"/>
    <mergeCell ref="B80:B81"/>
    <mergeCell ref="A82:A89"/>
    <mergeCell ref="B88:B89"/>
    <mergeCell ref="G12:H12"/>
    <mergeCell ref="B14:B28"/>
    <mergeCell ref="G11:H11"/>
    <mergeCell ref="C17:C28"/>
    <mergeCell ref="E28:G28"/>
    <mergeCell ref="B29:B43"/>
    <mergeCell ref="C29:C31"/>
    <mergeCell ref="E31:G31"/>
    <mergeCell ref="C44:C46"/>
    <mergeCell ref="A13:A73"/>
    <mergeCell ref="G8:H8"/>
    <mergeCell ref="B7:B8"/>
    <mergeCell ref="B5:B6"/>
    <mergeCell ref="C14:C16"/>
    <mergeCell ref="A11:A12"/>
    <mergeCell ref="B11:C11"/>
    <mergeCell ref="B12:C12"/>
    <mergeCell ref="C62:C73"/>
    <mergeCell ref="G5:H5"/>
    <mergeCell ref="G6:H6"/>
    <mergeCell ref="B59:B73"/>
    <mergeCell ref="C59:C61"/>
    <mergeCell ref="C32:C43"/>
    <mergeCell ref="E43:G43"/>
    <mergeCell ref="E11:F11"/>
    <mergeCell ref="E12:F12"/>
    <mergeCell ref="G7:H7"/>
    <mergeCell ref="B44:B58"/>
    <mergeCell ref="A1:C1"/>
    <mergeCell ref="D1:H1"/>
    <mergeCell ref="A2:C2"/>
    <mergeCell ref="B3:B4"/>
    <mergeCell ref="G2:H2"/>
    <mergeCell ref="G3:H3"/>
    <mergeCell ref="G4:H4"/>
    <mergeCell ref="E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7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0.375" style="1" customWidth="1"/>
    <col min="2" max="2" width="10.00390625" style="1" bestFit="1" customWidth="1"/>
    <col min="3" max="3" width="14.125" style="1" bestFit="1" customWidth="1"/>
    <col min="4" max="4" width="23.125" style="1" customWidth="1"/>
    <col min="5" max="5" width="23.75390625" style="6" customWidth="1"/>
    <col min="6" max="6" width="16.625" style="6" customWidth="1"/>
    <col min="7" max="7" width="14.125" style="39" customWidth="1"/>
    <col min="8" max="8" width="11.75390625" style="39" customWidth="1"/>
    <col min="9" max="16384" width="9.125" style="1" customWidth="1"/>
  </cols>
  <sheetData>
    <row r="1" spans="1:8" ht="17.25" thickBot="1" thickTop="1">
      <c r="A1" s="273" t="str">
        <f>ТО15000!A1</f>
        <v>Outlander RE</v>
      </c>
      <c r="B1" s="274"/>
      <c r="C1" s="274"/>
      <c r="D1" s="214" t="s">
        <v>25</v>
      </c>
      <c r="E1" s="214"/>
      <c r="F1" s="215"/>
      <c r="G1" s="214"/>
      <c r="H1" s="216"/>
    </row>
    <row r="2" spans="1:8" ht="15.75" thickTop="1">
      <c r="A2" s="199"/>
      <c r="B2" s="200"/>
      <c r="C2" s="200"/>
      <c r="D2" s="41" t="s">
        <v>12</v>
      </c>
      <c r="E2" s="211" t="s">
        <v>45</v>
      </c>
      <c r="F2" s="212"/>
      <c r="G2" s="217" t="s">
        <v>40</v>
      </c>
      <c r="H2" s="218"/>
    </row>
    <row r="3" spans="1:21" ht="12.75">
      <c r="A3" s="245" t="s">
        <v>37</v>
      </c>
      <c r="B3" s="275" t="str">
        <f>ТО120000!B3</f>
        <v>2,0 2WD</v>
      </c>
      <c r="C3" s="10"/>
      <c r="D3" s="7"/>
      <c r="E3" s="225">
        <f>ТО15000!E3</f>
        <v>2793</v>
      </c>
      <c r="F3" s="326"/>
      <c r="G3" s="223">
        <f>D3*E3</f>
        <v>0</v>
      </c>
      <c r="H3" s="23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91"/>
      <c r="B4" s="275"/>
      <c r="C4" s="10" t="s">
        <v>38</v>
      </c>
      <c r="D4" s="7">
        <v>1.6</v>
      </c>
      <c r="E4" s="227"/>
      <c r="F4" s="318"/>
      <c r="G4" s="223">
        <f>D4*E3</f>
        <v>4468.8</v>
      </c>
      <c r="H4" s="23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91"/>
      <c r="B5" s="198" t="str">
        <f>ТО15000!B5</f>
        <v>2,0 4WD</v>
      </c>
      <c r="C5" s="10"/>
      <c r="D5" s="7"/>
      <c r="E5" s="227"/>
      <c r="F5" s="318"/>
      <c r="G5" s="223">
        <f>D5*E3</f>
        <v>0</v>
      </c>
      <c r="H5" s="23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91"/>
      <c r="B6" s="213"/>
      <c r="C6" s="10" t="s">
        <v>38</v>
      </c>
      <c r="D6" s="7">
        <v>1.7</v>
      </c>
      <c r="E6" s="227"/>
      <c r="F6" s="318"/>
      <c r="G6" s="223">
        <f>D6*E3</f>
        <v>4748.099999999999</v>
      </c>
      <c r="H6" s="23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91"/>
      <c r="B7" s="276" t="str">
        <f>ТО15000!B7</f>
        <v>2,4 4WD</v>
      </c>
      <c r="C7" s="10"/>
      <c r="D7" s="7"/>
      <c r="E7" s="227"/>
      <c r="F7" s="318"/>
      <c r="G7" s="223">
        <f>D7*E3</f>
        <v>0</v>
      </c>
      <c r="H7" s="23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2.75">
      <c r="A8" s="191"/>
      <c r="B8" s="198"/>
      <c r="C8" s="7" t="s">
        <v>38</v>
      </c>
      <c r="D8" s="7">
        <v>1.7</v>
      </c>
      <c r="E8" s="227"/>
      <c r="F8" s="318"/>
      <c r="G8" s="265">
        <f>D8*E3</f>
        <v>4748.099999999999</v>
      </c>
      <c r="H8" s="26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>
      <c r="A9" s="191"/>
      <c r="B9" s="198" t="s">
        <v>61</v>
      </c>
      <c r="C9" s="41"/>
      <c r="D9" s="41"/>
      <c r="E9" s="227"/>
      <c r="F9" s="318"/>
      <c r="G9" s="223">
        <v>0</v>
      </c>
      <c r="H9" s="22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3.5" thickBot="1">
      <c r="A10" s="192"/>
      <c r="B10" s="339"/>
      <c r="C10" s="127" t="s">
        <v>2</v>
      </c>
      <c r="D10" s="127">
        <v>3.7</v>
      </c>
      <c r="E10" s="337"/>
      <c r="F10" s="320"/>
      <c r="G10" s="244">
        <f>E3*D10</f>
        <v>10334.1</v>
      </c>
      <c r="H10" s="33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3.5" thickTop="1">
      <c r="A11" s="246" t="s">
        <v>11</v>
      </c>
      <c r="B11" s="298"/>
      <c r="C11" s="253"/>
      <c r="D11" s="69"/>
      <c r="E11" s="229"/>
      <c r="F11" s="340"/>
      <c r="G11" s="281"/>
      <c r="H11" s="22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6" customFormat="1" ht="13.5" thickBot="1">
      <c r="A12" s="197"/>
      <c r="B12" s="233" t="s">
        <v>10</v>
      </c>
      <c r="C12" s="221"/>
      <c r="D12" s="3">
        <f>ТО15000!D12</f>
        <v>0.5</v>
      </c>
      <c r="E12" s="233">
        <f>E3</f>
        <v>2793</v>
      </c>
      <c r="F12" s="231"/>
      <c r="G12" s="244">
        <f>D12*E12</f>
        <v>1396.5</v>
      </c>
      <c r="H12" s="222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8" ht="39" thickTop="1">
      <c r="A13" s="40"/>
      <c r="B13" s="17"/>
      <c r="C13" s="17"/>
      <c r="D13" s="17" t="s">
        <v>4</v>
      </c>
      <c r="E13" s="17" t="s">
        <v>7</v>
      </c>
      <c r="F13" s="17" t="s">
        <v>13</v>
      </c>
      <c r="G13" s="71" t="s">
        <v>8</v>
      </c>
      <c r="H13" s="70" t="s">
        <v>46</v>
      </c>
    </row>
    <row r="14" spans="1:8" ht="12.75">
      <c r="A14" s="191" t="s">
        <v>64</v>
      </c>
      <c r="B14" s="208" t="str">
        <f>B3</f>
        <v>2,0 2WD</v>
      </c>
      <c r="C14" s="209"/>
      <c r="D14" s="2"/>
      <c r="E14" s="4"/>
      <c r="F14" s="4"/>
      <c r="G14" s="46"/>
      <c r="H14" s="35">
        <f>F14*G14</f>
        <v>0</v>
      </c>
    </row>
    <row r="15" spans="1:8" ht="13.5" thickBot="1">
      <c r="A15" s="191"/>
      <c r="B15" s="209"/>
      <c r="C15" s="209"/>
      <c r="D15" s="2"/>
      <c r="E15" s="4"/>
      <c r="F15" s="4"/>
      <c r="G15" s="46"/>
      <c r="H15" s="35">
        <f>F15*G15</f>
        <v>0</v>
      </c>
    </row>
    <row r="16" spans="1:8" ht="14.25" thickBot="1" thickTop="1">
      <c r="A16" s="191"/>
      <c r="B16" s="209"/>
      <c r="C16" s="210"/>
      <c r="D16" s="9" t="s">
        <v>9</v>
      </c>
      <c r="E16" s="219"/>
      <c r="F16" s="219"/>
      <c r="G16" s="220"/>
      <c r="H16" s="36">
        <f>SUM(H14:H15)</f>
        <v>0</v>
      </c>
    </row>
    <row r="17" spans="1:8" ht="13.5" thickTop="1">
      <c r="A17" s="191"/>
      <c r="B17" s="209"/>
      <c r="C17" s="208"/>
      <c r="D17" s="2" t="s">
        <v>3</v>
      </c>
      <c r="E17" s="8" t="s">
        <v>57</v>
      </c>
      <c r="F17" s="8">
        <v>4.3</v>
      </c>
      <c r="G17" s="45">
        <f>'[1]Масла и технические жидкости'!$C$27</f>
        <v>571</v>
      </c>
      <c r="H17" s="35">
        <f>F17*G17</f>
        <v>2455.2999999999997</v>
      </c>
    </row>
    <row r="18" spans="1:8" ht="12.75">
      <c r="A18" s="191"/>
      <c r="B18" s="209"/>
      <c r="C18" s="209"/>
      <c r="D18" s="2" t="s">
        <v>5</v>
      </c>
      <c r="E18" s="2" t="str">
        <f>'[1]Запчасти'!$B$268</f>
        <v>MZ690070</v>
      </c>
      <c r="F18" s="2">
        <v>1</v>
      </c>
      <c r="G18" s="44">
        <f>'[1]Запчасти'!$C$268</f>
        <v>483.1</v>
      </c>
      <c r="H18" s="35">
        <f>F18*G18</f>
        <v>483.1</v>
      </c>
    </row>
    <row r="19" spans="1:8" ht="12.75">
      <c r="A19" s="191"/>
      <c r="B19" s="209"/>
      <c r="C19" s="209"/>
      <c r="D19" s="2" t="s">
        <v>6</v>
      </c>
      <c r="E19" s="2" t="str">
        <f>'[1]Запчасти'!$B$273</f>
        <v>7803A005</v>
      </c>
      <c r="F19" s="2">
        <v>1</v>
      </c>
      <c r="G19" s="44">
        <f>'[1]Запчасти'!$C$273</f>
        <v>1108.84</v>
      </c>
      <c r="H19" s="35">
        <f>F19*G19</f>
        <v>1108.84</v>
      </c>
    </row>
    <row r="20" spans="1:8" ht="25.5">
      <c r="A20" s="191"/>
      <c r="B20" s="209"/>
      <c r="C20" s="209"/>
      <c r="D20" s="19" t="s">
        <v>39</v>
      </c>
      <c r="E20" s="2" t="str">
        <f>'[1]Запчасти'!$B$269</f>
        <v>MD050317</v>
      </c>
      <c r="F20" s="2">
        <v>1</v>
      </c>
      <c r="G20" s="44">
        <f>'[1]Запчасти'!$C$269</f>
        <v>46.31</v>
      </c>
      <c r="H20" s="35">
        <f>F20*G20</f>
        <v>46.31</v>
      </c>
    </row>
    <row r="21" spans="1:8" ht="13.5" thickBot="1">
      <c r="A21" s="191"/>
      <c r="B21" s="209"/>
      <c r="C21" s="209"/>
      <c r="D21" s="2"/>
      <c r="E21" s="4"/>
      <c r="F21" s="4"/>
      <c r="G21" s="46"/>
      <c r="H21" s="35">
        <f>F21*G21</f>
        <v>0</v>
      </c>
    </row>
    <row r="22" spans="1:8" ht="14.25" thickBot="1" thickTop="1">
      <c r="A22" s="191"/>
      <c r="B22" s="234"/>
      <c r="C22" s="210"/>
      <c r="D22" s="3" t="s">
        <v>9</v>
      </c>
      <c r="E22" s="221"/>
      <c r="F22" s="221"/>
      <c r="G22" s="222"/>
      <c r="H22" s="36">
        <f>SUM(H17:H21)</f>
        <v>4093.5499999999997</v>
      </c>
    </row>
    <row r="23" spans="1:8" ht="13.5" thickTop="1">
      <c r="A23" s="191"/>
      <c r="B23" s="240" t="str">
        <f>B5</f>
        <v>2,0 4WD</v>
      </c>
      <c r="C23" s="209"/>
      <c r="D23" s="2"/>
      <c r="E23" s="4"/>
      <c r="F23" s="4"/>
      <c r="G23" s="46"/>
      <c r="H23" s="35">
        <f>F23*G23</f>
        <v>0</v>
      </c>
    </row>
    <row r="24" spans="1:8" ht="13.5" thickBot="1">
      <c r="A24" s="191"/>
      <c r="B24" s="240"/>
      <c r="C24" s="209"/>
      <c r="D24" s="2"/>
      <c r="E24" s="4"/>
      <c r="F24" s="4"/>
      <c r="G24" s="46"/>
      <c r="H24" s="35">
        <f>F24*G24</f>
        <v>0</v>
      </c>
    </row>
    <row r="25" spans="1:8" ht="14.25" thickBot="1" thickTop="1">
      <c r="A25" s="191"/>
      <c r="B25" s="240"/>
      <c r="C25" s="210"/>
      <c r="D25" s="9"/>
      <c r="E25" s="219"/>
      <c r="F25" s="219"/>
      <c r="G25" s="220"/>
      <c r="H25" s="36">
        <f>SUM(H23:H24)</f>
        <v>0</v>
      </c>
    </row>
    <row r="26" spans="1:8" ht="13.5" thickTop="1">
      <c r="A26" s="191"/>
      <c r="B26" s="240"/>
      <c r="C26" s="208" t="s">
        <v>38</v>
      </c>
      <c r="D26" s="2" t="s">
        <v>3</v>
      </c>
      <c r="E26" s="8" t="s">
        <v>57</v>
      </c>
      <c r="F26" s="8">
        <v>4.3</v>
      </c>
      <c r="G26" s="45">
        <f>'[1]Масла и технические жидкости'!$C$27</f>
        <v>571</v>
      </c>
      <c r="H26" s="35">
        <f>G26*F26</f>
        <v>2455.2999999999997</v>
      </c>
    </row>
    <row r="27" spans="1:8" ht="12.75">
      <c r="A27" s="191"/>
      <c r="B27" s="240"/>
      <c r="C27" s="209"/>
      <c r="D27" s="2" t="s">
        <v>5</v>
      </c>
      <c r="E27" s="2" t="str">
        <f>'[1]Запчасти'!$B$268</f>
        <v>MZ690070</v>
      </c>
      <c r="F27" s="2">
        <v>1</v>
      </c>
      <c r="G27" s="48">
        <f>'[1]Запчасти'!$C$268</f>
        <v>483.1</v>
      </c>
      <c r="H27" s="35">
        <f>G27*F27</f>
        <v>483.1</v>
      </c>
    </row>
    <row r="28" spans="1:8" ht="12.75">
      <c r="A28" s="191"/>
      <c r="B28" s="240"/>
      <c r="C28" s="209"/>
      <c r="D28" s="2" t="s">
        <v>6</v>
      </c>
      <c r="E28" s="2" t="str">
        <f>'[1]Запчасти'!$B$273</f>
        <v>7803A005</v>
      </c>
      <c r="F28" s="2">
        <v>1</v>
      </c>
      <c r="G28" s="44">
        <f>'[1]Запчасти'!$C$273</f>
        <v>1108.84</v>
      </c>
      <c r="H28" s="35">
        <f>G28*F28</f>
        <v>1108.84</v>
      </c>
    </row>
    <row r="29" spans="1:8" ht="25.5">
      <c r="A29" s="191"/>
      <c r="B29" s="240"/>
      <c r="C29" s="209"/>
      <c r="D29" s="19" t="s">
        <v>39</v>
      </c>
      <c r="E29" s="2" t="str">
        <f>'[1]Запчасти'!$B$269</f>
        <v>MD050317</v>
      </c>
      <c r="F29" s="2">
        <v>1</v>
      </c>
      <c r="G29" s="44">
        <f>'[1]Запчасти'!$C$269</f>
        <v>46.31</v>
      </c>
      <c r="H29" s="35">
        <f>G29*F29</f>
        <v>46.31</v>
      </c>
    </row>
    <row r="30" spans="1:8" ht="13.5" thickBot="1">
      <c r="A30" s="191"/>
      <c r="B30" s="240"/>
      <c r="C30" s="209"/>
      <c r="D30" s="2"/>
      <c r="E30" s="4"/>
      <c r="F30" s="4"/>
      <c r="G30" s="46"/>
      <c r="H30" s="35">
        <f>G30*F30</f>
        <v>0</v>
      </c>
    </row>
    <row r="31" spans="1:8" ht="14.25" thickBot="1" thickTop="1">
      <c r="A31" s="191"/>
      <c r="B31" s="241"/>
      <c r="C31" s="210"/>
      <c r="D31" s="3" t="s">
        <v>9</v>
      </c>
      <c r="E31" s="221"/>
      <c r="F31" s="221"/>
      <c r="G31" s="222"/>
      <c r="H31" s="36">
        <f>SUM(H26:H30)</f>
        <v>4093.5499999999997</v>
      </c>
    </row>
    <row r="32" spans="1:8" ht="13.5" thickTop="1">
      <c r="A32" s="191"/>
      <c r="B32" s="240" t="str">
        <f>B7</f>
        <v>2,4 4WD</v>
      </c>
      <c r="C32" s="209"/>
      <c r="D32" s="2"/>
      <c r="E32" s="4"/>
      <c r="F32" s="4"/>
      <c r="G32" s="46"/>
      <c r="H32" s="35">
        <f>F32*G32</f>
        <v>0</v>
      </c>
    </row>
    <row r="33" spans="1:8" ht="13.5" thickBot="1">
      <c r="A33" s="191"/>
      <c r="B33" s="240"/>
      <c r="C33" s="209"/>
      <c r="D33" s="2"/>
      <c r="E33" s="4"/>
      <c r="F33" s="4"/>
      <c r="G33" s="46"/>
      <c r="H33" s="35">
        <f>F33*G33</f>
        <v>0</v>
      </c>
    </row>
    <row r="34" spans="1:8" ht="14.25" thickBot="1" thickTop="1">
      <c r="A34" s="191"/>
      <c r="B34" s="240"/>
      <c r="C34" s="210"/>
      <c r="D34" s="9"/>
      <c r="E34" s="219"/>
      <c r="F34" s="219"/>
      <c r="G34" s="220"/>
      <c r="H34" s="36">
        <f>SUM(H32:H33)</f>
        <v>0</v>
      </c>
    </row>
    <row r="35" spans="1:8" ht="13.5" thickTop="1">
      <c r="A35" s="191"/>
      <c r="B35" s="350"/>
      <c r="C35" s="209" t="s">
        <v>38</v>
      </c>
      <c r="D35" s="2" t="s">
        <v>3</v>
      </c>
      <c r="E35" s="8" t="s">
        <v>57</v>
      </c>
      <c r="F35" s="8">
        <v>4.6</v>
      </c>
      <c r="G35" s="45">
        <f>'[1]Масла и технические жидкости'!$C$27</f>
        <v>571</v>
      </c>
      <c r="H35" s="35">
        <f>G35*F35</f>
        <v>2626.6</v>
      </c>
    </row>
    <row r="36" spans="1:8" ht="12.75">
      <c r="A36" s="191"/>
      <c r="B36" s="350"/>
      <c r="C36" s="209"/>
      <c r="D36" s="2" t="s">
        <v>5</v>
      </c>
      <c r="E36" s="2" t="str">
        <f>'[1]Запчасти'!$B$268</f>
        <v>MZ690070</v>
      </c>
      <c r="F36" s="2">
        <v>1</v>
      </c>
      <c r="G36" s="48">
        <f>'[1]Запчасти'!$C$268</f>
        <v>483.1</v>
      </c>
      <c r="H36" s="35">
        <f>G36*F36</f>
        <v>483.1</v>
      </c>
    </row>
    <row r="37" spans="1:8" ht="12.75">
      <c r="A37" s="191"/>
      <c r="B37" s="350"/>
      <c r="C37" s="209"/>
      <c r="D37" s="2" t="s">
        <v>6</v>
      </c>
      <c r="E37" s="2" t="str">
        <f>'[1]Запчасти'!$B$273</f>
        <v>7803A005</v>
      </c>
      <c r="F37" s="2">
        <v>1</v>
      </c>
      <c r="G37" s="44">
        <f>'[1]Запчасти'!$C$273</f>
        <v>1108.84</v>
      </c>
      <c r="H37" s="35">
        <f>G37*F37</f>
        <v>1108.84</v>
      </c>
    </row>
    <row r="38" spans="1:8" ht="25.5">
      <c r="A38" s="191"/>
      <c r="B38" s="350"/>
      <c r="C38" s="209"/>
      <c r="D38" s="19" t="s">
        <v>39</v>
      </c>
      <c r="E38" s="2" t="str">
        <f>'[1]Запчасти'!$B$269</f>
        <v>MD050317</v>
      </c>
      <c r="F38" s="2">
        <v>1</v>
      </c>
      <c r="G38" s="44">
        <f>'[1]Запчасти'!$C$269</f>
        <v>46.31</v>
      </c>
      <c r="H38" s="35">
        <f>G38*F38</f>
        <v>46.31</v>
      </c>
    </row>
    <row r="39" spans="1:8" ht="13.5" thickBot="1">
      <c r="A39" s="191"/>
      <c r="B39" s="350"/>
      <c r="C39" s="209"/>
      <c r="D39" s="2"/>
      <c r="E39" s="4"/>
      <c r="F39" s="4"/>
      <c r="G39" s="46"/>
      <c r="H39" s="35">
        <f>G39*F39</f>
        <v>0</v>
      </c>
    </row>
    <row r="40" spans="1:8" ht="14.25" thickBot="1" thickTop="1">
      <c r="A40" s="191"/>
      <c r="B40" s="351"/>
      <c r="C40" s="234"/>
      <c r="D40" s="2" t="s">
        <v>9</v>
      </c>
      <c r="E40" s="221"/>
      <c r="F40" s="221"/>
      <c r="G40" s="222"/>
      <c r="H40" s="36">
        <f>SUM(H35:H39)</f>
        <v>4264.85</v>
      </c>
    </row>
    <row r="41" spans="1:8" ht="13.5" thickTop="1">
      <c r="A41" s="191"/>
      <c r="B41" s="251" t="s">
        <v>61</v>
      </c>
      <c r="C41" s="323"/>
      <c r="D41" s="174"/>
      <c r="E41" s="2"/>
      <c r="F41" s="2"/>
      <c r="G41" s="2"/>
      <c r="H41" s="35">
        <f>F41*G41</f>
        <v>0</v>
      </c>
    </row>
    <row r="42" spans="1:8" ht="13.5" thickBot="1">
      <c r="A42" s="191"/>
      <c r="B42" s="259"/>
      <c r="C42" s="209"/>
      <c r="D42" s="2"/>
      <c r="E42" s="2"/>
      <c r="F42" s="2"/>
      <c r="G42" s="2"/>
      <c r="H42" s="35">
        <f>F42*G42</f>
        <v>0</v>
      </c>
    </row>
    <row r="43" spans="1:8" ht="14.25" thickBot="1" thickTop="1">
      <c r="A43" s="191"/>
      <c r="B43" s="259"/>
      <c r="C43" s="210"/>
      <c r="D43" s="170" t="s">
        <v>9</v>
      </c>
      <c r="E43" s="9"/>
      <c r="F43" s="9"/>
      <c r="G43" s="152"/>
      <c r="H43" s="36">
        <f>SUM(H41:H42)</f>
        <v>0</v>
      </c>
    </row>
    <row r="44" spans="1:8" ht="13.5" thickTop="1">
      <c r="A44" s="191"/>
      <c r="B44" s="259"/>
      <c r="C44" s="209" t="s">
        <v>2</v>
      </c>
      <c r="D44" s="102" t="s">
        <v>3</v>
      </c>
      <c r="E44" s="2" t="str">
        <f>'[1]Масла и технические жидкости'!$B$27</f>
        <v>Oil 0W30 </v>
      </c>
      <c r="F44" s="2">
        <v>4.3</v>
      </c>
      <c r="G44" s="44">
        <f>'[1]Масла и технические жидкости'!$C$27</f>
        <v>571</v>
      </c>
      <c r="H44" s="109">
        <f aca="true" t="shared" si="0" ref="H44:H49">G44*F44</f>
        <v>2455.2999999999997</v>
      </c>
    </row>
    <row r="45" spans="1:8" ht="12.75">
      <c r="A45" s="191"/>
      <c r="B45" s="259"/>
      <c r="C45" s="209"/>
      <c r="D45" s="102" t="s">
        <v>5</v>
      </c>
      <c r="E45" s="2" t="str">
        <f>'[1]Запчасти'!$B$268</f>
        <v>MZ690070</v>
      </c>
      <c r="F45" s="6">
        <v>1</v>
      </c>
      <c r="G45" s="2">
        <f>'[1]Запчасти'!$C$268</f>
        <v>483.1</v>
      </c>
      <c r="H45" s="35">
        <f t="shared" si="0"/>
        <v>483.1</v>
      </c>
    </row>
    <row r="46" spans="1:8" ht="25.5">
      <c r="A46" s="191"/>
      <c r="B46" s="259"/>
      <c r="C46" s="209"/>
      <c r="D46" s="103" t="s">
        <v>39</v>
      </c>
      <c r="E46" s="2" t="str">
        <f>'[1]Запчасти'!$B$269</f>
        <v>MD050317</v>
      </c>
      <c r="F46" s="6">
        <v>1</v>
      </c>
      <c r="G46" s="2">
        <f>'[1]Запчасти'!$C$269</f>
        <v>46.31</v>
      </c>
      <c r="H46" s="35">
        <f t="shared" si="0"/>
        <v>46.31</v>
      </c>
    </row>
    <row r="47" spans="1:8" ht="12.75">
      <c r="A47" s="191"/>
      <c r="B47" s="259"/>
      <c r="C47" s="209"/>
      <c r="D47" s="102" t="s">
        <v>6</v>
      </c>
      <c r="E47" s="2" t="str">
        <f>'[1]Запчасти'!$B$273</f>
        <v>7803A005</v>
      </c>
      <c r="F47" s="6">
        <v>1</v>
      </c>
      <c r="G47" s="2">
        <f>'[1]Запчасти'!$C$273</f>
        <v>1108.84</v>
      </c>
      <c r="H47" s="35">
        <f t="shared" si="0"/>
        <v>1108.84</v>
      </c>
    </row>
    <row r="48" spans="1:8" ht="25.5">
      <c r="A48" s="191"/>
      <c r="B48" s="259"/>
      <c r="C48" s="209"/>
      <c r="D48" s="101" t="s">
        <v>62</v>
      </c>
      <c r="E48" s="2" t="str">
        <f>'[1]Запчасти'!$B$287</f>
        <v>1540A193</v>
      </c>
      <c r="F48" s="6">
        <v>1</v>
      </c>
      <c r="G48" s="2">
        <f>'[1]Запчасти'!$C$287</f>
        <v>643.1</v>
      </c>
      <c r="H48" s="35">
        <f t="shared" si="0"/>
        <v>643.1</v>
      </c>
    </row>
    <row r="49" spans="1:8" ht="25.5">
      <c r="A49" s="191"/>
      <c r="B49" s="259"/>
      <c r="C49" s="209"/>
      <c r="D49" s="103" t="s">
        <v>41</v>
      </c>
      <c r="E49" s="2" t="str">
        <f>'[1]Запчасти'!$B$285</f>
        <v>1035A714</v>
      </c>
      <c r="F49" s="6">
        <v>2</v>
      </c>
      <c r="G49" s="2">
        <f>'[1]Запчасти'!$C$285</f>
        <v>1214.2</v>
      </c>
      <c r="H49" s="35">
        <f t="shared" si="0"/>
        <v>2428.4</v>
      </c>
    </row>
    <row r="50" spans="1:8" ht="13.5" thickBot="1">
      <c r="A50" s="191"/>
      <c r="B50" s="259"/>
      <c r="C50" s="209"/>
      <c r="D50" s="2"/>
      <c r="E50" s="2"/>
      <c r="F50" s="2"/>
      <c r="G50" s="2"/>
      <c r="H50" s="111"/>
    </row>
    <row r="51" spans="1:8" ht="14.25" thickBot="1" thickTop="1">
      <c r="A51" s="192"/>
      <c r="B51" s="272"/>
      <c r="C51" s="234"/>
      <c r="D51" s="9" t="s">
        <v>9</v>
      </c>
      <c r="E51" s="2"/>
      <c r="F51" s="2"/>
      <c r="G51" s="2"/>
      <c r="H51" s="36">
        <f>H44+H45+H46+H47+H48+H49</f>
        <v>7165.049999999999</v>
      </c>
    </row>
    <row r="52" spans="1:8" ht="14.25" customHeight="1" thickBot="1" thickTop="1">
      <c r="A52" s="189" t="s">
        <v>47</v>
      </c>
      <c r="B52" s="247" t="str">
        <f>B14</f>
        <v>2,0 2WD</v>
      </c>
      <c r="C52" s="12" t="s">
        <v>1</v>
      </c>
      <c r="D52" s="242"/>
      <c r="E52" s="242"/>
      <c r="F52" s="242"/>
      <c r="G52" s="242"/>
      <c r="H52" s="37">
        <f>H16+G3</f>
        <v>0</v>
      </c>
    </row>
    <row r="53" spans="1:8" ht="14.25" thickBot="1" thickTop="1">
      <c r="A53" s="190"/>
      <c r="B53" s="248"/>
      <c r="C53" s="13" t="s">
        <v>38</v>
      </c>
      <c r="D53" s="243"/>
      <c r="E53" s="243"/>
      <c r="F53" s="243"/>
      <c r="G53" s="243"/>
      <c r="H53" s="37">
        <f>H22+G4</f>
        <v>8562.35</v>
      </c>
    </row>
    <row r="54" spans="1:8" ht="14.25" thickBot="1" thickTop="1">
      <c r="A54" s="190"/>
      <c r="B54" s="349" t="str">
        <f>B23</f>
        <v>2,0 4WD</v>
      </c>
      <c r="C54" s="13" t="s">
        <v>1</v>
      </c>
      <c r="D54" s="243"/>
      <c r="E54" s="243"/>
      <c r="F54" s="243"/>
      <c r="G54" s="352"/>
      <c r="H54" s="37">
        <f>H25+G5</f>
        <v>0</v>
      </c>
    </row>
    <row r="55" spans="1:8" ht="14.25" thickBot="1" thickTop="1">
      <c r="A55" s="190"/>
      <c r="B55" s="349"/>
      <c r="C55" s="13" t="s">
        <v>38</v>
      </c>
      <c r="D55" s="243"/>
      <c r="E55" s="243"/>
      <c r="F55" s="243"/>
      <c r="G55" s="352"/>
      <c r="H55" s="37">
        <f>H31+G6</f>
        <v>8841.65</v>
      </c>
    </row>
    <row r="56" spans="1:8" ht="14.25" thickBot="1" thickTop="1">
      <c r="A56" s="190"/>
      <c r="B56" s="348" t="str">
        <f>B32</f>
        <v>2,4 4WD</v>
      </c>
      <c r="C56" s="13" t="s">
        <v>1</v>
      </c>
      <c r="D56" s="353"/>
      <c r="E56" s="353"/>
      <c r="F56" s="353"/>
      <c r="G56" s="353"/>
      <c r="H56" s="37">
        <f>H34+G7</f>
        <v>0</v>
      </c>
    </row>
    <row r="57" spans="1:8" ht="14.25" thickBot="1" thickTop="1">
      <c r="A57" s="190"/>
      <c r="B57" s="348"/>
      <c r="C57" s="161" t="s">
        <v>38</v>
      </c>
      <c r="D57" s="243"/>
      <c r="E57" s="243"/>
      <c r="F57" s="243"/>
      <c r="G57" s="352"/>
      <c r="H57" s="37">
        <f>H40+G8</f>
        <v>9012.95</v>
      </c>
    </row>
    <row r="58" spans="1:8" ht="14.25" thickBot="1" thickTop="1">
      <c r="A58" s="190"/>
      <c r="B58" s="324" t="s">
        <v>61</v>
      </c>
      <c r="C58" s="13"/>
      <c r="D58" s="353"/>
      <c r="E58" s="353"/>
      <c r="F58" s="353"/>
      <c r="G58" s="354"/>
      <c r="H58" s="37">
        <v>0</v>
      </c>
    </row>
    <row r="59" spans="1:8" ht="14.25" thickBot="1" thickTop="1">
      <c r="A59" s="294"/>
      <c r="B59" s="325"/>
      <c r="C59" s="61" t="s">
        <v>2</v>
      </c>
      <c r="D59" s="355"/>
      <c r="E59" s="355"/>
      <c r="F59" s="355"/>
      <c r="G59" s="356"/>
      <c r="H59" s="37">
        <f>G10+H51</f>
        <v>17499.15</v>
      </c>
    </row>
    <row r="60" spans="1:8" ht="13.5" customHeight="1" thickBot="1" thickTop="1">
      <c r="A60" s="301" t="s">
        <v>48</v>
      </c>
      <c r="B60" s="236" t="str">
        <f>B14</f>
        <v>2,0 2WD</v>
      </c>
      <c r="C60" s="14" t="s">
        <v>1</v>
      </c>
      <c r="D60" s="238"/>
      <c r="E60" s="238"/>
      <c r="F60" s="238"/>
      <c r="G60" s="238"/>
      <c r="H60" s="38">
        <v>0</v>
      </c>
    </row>
    <row r="61" spans="1:8" ht="14.25" thickBot="1" thickTop="1">
      <c r="A61" s="302"/>
      <c r="B61" s="237"/>
      <c r="C61" s="15" t="s">
        <v>38</v>
      </c>
      <c r="D61" s="235"/>
      <c r="E61" s="235"/>
      <c r="F61" s="235"/>
      <c r="G61" s="235"/>
      <c r="H61" s="38">
        <f>H53+G12</f>
        <v>9958.85</v>
      </c>
    </row>
    <row r="62" spans="1:8" ht="14.25" thickBot="1" thickTop="1">
      <c r="A62" s="302"/>
      <c r="B62" s="239" t="str">
        <f>B23</f>
        <v>2,0 4WD</v>
      </c>
      <c r="C62" s="15" t="s">
        <v>1</v>
      </c>
      <c r="D62" s="235"/>
      <c r="E62" s="235"/>
      <c r="F62" s="235"/>
      <c r="G62" s="232"/>
      <c r="H62" s="38">
        <v>0</v>
      </c>
    </row>
    <row r="63" spans="1:8" ht="14.25" thickBot="1" thickTop="1">
      <c r="A63" s="302"/>
      <c r="B63" s="239"/>
      <c r="C63" s="15" t="s">
        <v>38</v>
      </c>
      <c r="D63" s="235"/>
      <c r="E63" s="235"/>
      <c r="F63" s="235"/>
      <c r="G63" s="232"/>
      <c r="H63" s="38">
        <f>H55+G12</f>
        <v>10238.15</v>
      </c>
    </row>
    <row r="64" spans="1:8" ht="14.25" thickBot="1" thickTop="1">
      <c r="A64" s="302"/>
      <c r="B64" s="276" t="str">
        <f>B32</f>
        <v>2,4 4WD</v>
      </c>
      <c r="C64" s="15" t="s">
        <v>1</v>
      </c>
      <c r="D64" s="219"/>
      <c r="E64" s="219"/>
      <c r="F64" s="219"/>
      <c r="G64" s="219"/>
      <c r="H64" s="36">
        <v>0</v>
      </c>
    </row>
    <row r="65" spans="1:8" ht="14.25" thickBot="1" thickTop="1">
      <c r="A65" s="302"/>
      <c r="B65" s="276"/>
      <c r="C65" s="15" t="s">
        <v>38</v>
      </c>
      <c r="D65" s="235"/>
      <c r="E65" s="235"/>
      <c r="F65" s="235"/>
      <c r="G65" s="235"/>
      <c r="H65" s="36">
        <f>H57+G12</f>
        <v>10409.45</v>
      </c>
    </row>
    <row r="66" spans="1:8" ht="14.25" thickBot="1" thickTop="1">
      <c r="A66" s="302"/>
      <c r="B66" s="203" t="s">
        <v>61</v>
      </c>
      <c r="C66" s="10"/>
      <c r="D66" s="235"/>
      <c r="E66" s="235"/>
      <c r="F66" s="235"/>
      <c r="G66" s="232"/>
      <c r="H66" s="36">
        <v>0</v>
      </c>
    </row>
    <row r="67" spans="1:8" ht="14.25" thickBot="1" thickTop="1">
      <c r="A67" s="303"/>
      <c r="B67" s="194"/>
      <c r="C67" s="3" t="s">
        <v>2</v>
      </c>
      <c r="D67" s="221"/>
      <c r="E67" s="221"/>
      <c r="F67" s="221"/>
      <c r="G67" s="222"/>
      <c r="H67" s="111">
        <f>G10+G12+H51</f>
        <v>18895.65</v>
      </c>
    </row>
    <row r="68" ht="13.5" thickTop="1"/>
  </sheetData>
  <sheetProtection/>
  <mergeCells count="71">
    <mergeCell ref="A52:A59"/>
    <mergeCell ref="A60:A67"/>
    <mergeCell ref="B58:B59"/>
    <mergeCell ref="B66:B67"/>
    <mergeCell ref="D58:G58"/>
    <mergeCell ref="D59:G59"/>
    <mergeCell ref="D66:G66"/>
    <mergeCell ref="D67:G67"/>
    <mergeCell ref="D60:G60"/>
    <mergeCell ref="D54:G54"/>
    <mergeCell ref="E34:G34"/>
    <mergeCell ref="E25:G25"/>
    <mergeCell ref="E31:G31"/>
    <mergeCell ref="E40:G40"/>
    <mergeCell ref="D52:G52"/>
    <mergeCell ref="D53:G53"/>
    <mergeCell ref="D55:G55"/>
    <mergeCell ref="D64:G64"/>
    <mergeCell ref="D65:G65"/>
    <mergeCell ref="D56:G56"/>
    <mergeCell ref="D57:G57"/>
    <mergeCell ref="D61:G61"/>
    <mergeCell ref="D62:G62"/>
    <mergeCell ref="D63:G63"/>
    <mergeCell ref="B23:B31"/>
    <mergeCell ref="C23:C25"/>
    <mergeCell ref="B14:B22"/>
    <mergeCell ref="C26:C31"/>
    <mergeCell ref="C14:C16"/>
    <mergeCell ref="E22:G22"/>
    <mergeCell ref="C17:C22"/>
    <mergeCell ref="E16:G16"/>
    <mergeCell ref="A14:A51"/>
    <mergeCell ref="C44:C51"/>
    <mergeCell ref="B64:B65"/>
    <mergeCell ref="B62:B63"/>
    <mergeCell ref="B54:B55"/>
    <mergeCell ref="B60:B61"/>
    <mergeCell ref="B41:B51"/>
    <mergeCell ref="C41:C43"/>
    <mergeCell ref="B32:B40"/>
    <mergeCell ref="C32:C34"/>
    <mergeCell ref="C35:C40"/>
    <mergeCell ref="B56:B57"/>
    <mergeCell ref="B52:B53"/>
    <mergeCell ref="G11:H11"/>
    <mergeCell ref="G7:H7"/>
    <mergeCell ref="G8:H8"/>
    <mergeCell ref="E11:F11"/>
    <mergeCell ref="E12:F12"/>
    <mergeCell ref="E3:F10"/>
    <mergeCell ref="G9:H9"/>
    <mergeCell ref="A11:A12"/>
    <mergeCell ref="B11:C11"/>
    <mergeCell ref="G2:H2"/>
    <mergeCell ref="G3:H3"/>
    <mergeCell ref="B12:C12"/>
    <mergeCell ref="B3:B4"/>
    <mergeCell ref="B5:B6"/>
    <mergeCell ref="G12:H12"/>
    <mergeCell ref="G4:H4"/>
    <mergeCell ref="B7:B8"/>
    <mergeCell ref="E2:F2"/>
    <mergeCell ref="A1:C1"/>
    <mergeCell ref="D1:H1"/>
    <mergeCell ref="A2:C2"/>
    <mergeCell ref="G5:H5"/>
    <mergeCell ref="G6:H6"/>
    <mergeCell ref="A3:A10"/>
    <mergeCell ref="B9:B10"/>
    <mergeCell ref="G10:H10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Rolf Holding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KSErmochin</dc:creator>
  <cp:keywords/>
  <dc:description/>
  <cp:lastModifiedBy>sybelov</cp:lastModifiedBy>
  <cp:lastPrinted>2003-10-03T10:03:27Z</cp:lastPrinted>
  <dcterms:created xsi:type="dcterms:W3CDTF">2003-01-20T12:49:07Z</dcterms:created>
  <dcterms:modified xsi:type="dcterms:W3CDTF">2013-09-10T11:55:47Z</dcterms:modified>
  <cp:category/>
  <cp:version/>
  <cp:contentType/>
  <cp:contentStatus/>
</cp:coreProperties>
</file>